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-my.sharepoint.com/personal/35753_icf_com/Documents/Move to Resource Folder/"/>
    </mc:Choice>
  </mc:AlternateContent>
  <xr:revisionPtr revIDLastSave="0" documentId="8_{A1E68CE7-65CC-4AC4-B658-0E96B2B8FBE8}" xr6:coauthVersionLast="44" xr6:coauthVersionMax="44" xr10:uidLastSave="{00000000-0000-0000-0000-000000000000}"/>
  <bookViews>
    <workbookView xWindow="28680" yWindow="-120" windowWidth="24240" windowHeight="13740" xr2:uid="{00000000-000D-0000-FFFF-FFFF00000000}"/>
  </bookViews>
  <sheets>
    <sheet name="HUD-Admin" sheetId="1" r:id="rId1"/>
  </sheets>
  <definedNames>
    <definedName name="CDBGHUDAdminDraws">'HUD-Admin'!$A$4:$AH$57</definedName>
    <definedName name="_xlnm.Print_Titles" localSheetId="0">'HUD-Admin'!$4:$4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0" i="1" l="1"/>
  <c r="D44" i="1"/>
  <c r="D26" i="1"/>
  <c r="D16" i="1"/>
  <c r="D11" i="1"/>
  <c r="D7" i="1"/>
  <c r="D62" i="1" l="1"/>
  <c r="E11" i="1" s="1"/>
  <c r="F60" i="1"/>
  <c r="F44" i="1"/>
  <c r="F26" i="1"/>
  <c r="F16" i="1"/>
  <c r="F11" i="1"/>
  <c r="F7" i="1"/>
  <c r="E60" i="1" l="1"/>
  <c r="E16" i="1"/>
  <c r="E44" i="1"/>
  <c r="E5" i="1"/>
  <c r="E6" i="1"/>
  <c r="E25" i="1"/>
  <c r="E34" i="1"/>
  <c r="E42" i="1"/>
  <c r="E51" i="1"/>
  <c r="E59" i="1"/>
  <c r="E39" i="1"/>
  <c r="E56" i="1"/>
  <c r="E23" i="1"/>
  <c r="E40" i="1"/>
  <c r="E24" i="1"/>
  <c r="E41" i="1"/>
  <c r="E18" i="1"/>
  <c r="E35" i="1"/>
  <c r="E43" i="1"/>
  <c r="E52" i="1"/>
  <c r="E50" i="1"/>
  <c r="E9" i="1"/>
  <c r="E19" i="1"/>
  <c r="E28" i="1"/>
  <c r="E36" i="1"/>
  <c r="E53" i="1"/>
  <c r="E62" i="1"/>
  <c r="E20" i="1"/>
  <c r="E37" i="1"/>
  <c r="E46" i="1"/>
  <c r="E54" i="1"/>
  <c r="E30" i="1"/>
  <c r="E38" i="1"/>
  <c r="E47" i="1"/>
  <c r="E55" i="1"/>
  <c r="E13" i="1"/>
  <c r="E22" i="1"/>
  <c r="E31" i="1"/>
  <c r="E48" i="1"/>
  <c r="E14" i="1"/>
  <c r="E32" i="1"/>
  <c r="E49" i="1"/>
  <c r="E57" i="1"/>
  <c r="E15" i="1"/>
  <c r="E58" i="1"/>
  <c r="E10" i="1"/>
  <c r="E29" i="1"/>
  <c r="E21" i="1"/>
  <c r="E33" i="1"/>
  <c r="E26" i="1"/>
  <c r="E7" i="1"/>
  <c r="F62" i="1"/>
  <c r="H60" i="1"/>
  <c r="H44" i="1"/>
  <c r="H26" i="1"/>
  <c r="H16" i="1"/>
  <c r="H11" i="1"/>
  <c r="H7" i="1"/>
  <c r="G6" i="1" l="1"/>
  <c r="G25" i="1"/>
  <c r="G34" i="1"/>
  <c r="G42" i="1"/>
  <c r="G51" i="1"/>
  <c r="G59" i="1"/>
  <c r="G41" i="1"/>
  <c r="G18" i="1"/>
  <c r="G35" i="1"/>
  <c r="G43" i="1"/>
  <c r="G52" i="1"/>
  <c r="G9" i="1"/>
  <c r="G19" i="1"/>
  <c r="G28" i="1"/>
  <c r="G36" i="1"/>
  <c r="G53" i="1"/>
  <c r="G62" i="1"/>
  <c r="G13" i="1"/>
  <c r="G39" i="1"/>
  <c r="G56" i="1"/>
  <c r="G14" i="1"/>
  <c r="G23" i="1"/>
  <c r="G32" i="1"/>
  <c r="G40" i="1"/>
  <c r="G49" i="1"/>
  <c r="G57" i="1"/>
  <c r="G33" i="1"/>
  <c r="G50" i="1"/>
  <c r="G10" i="1"/>
  <c r="G20" i="1"/>
  <c r="G29" i="1"/>
  <c r="G37" i="1"/>
  <c r="G46" i="1"/>
  <c r="G54" i="1"/>
  <c r="G5" i="1"/>
  <c r="G22" i="1"/>
  <c r="G31" i="1"/>
  <c r="G48" i="1"/>
  <c r="G24" i="1"/>
  <c r="G58" i="1"/>
  <c r="G21" i="1"/>
  <c r="G30" i="1"/>
  <c r="G38" i="1"/>
  <c r="G47" i="1"/>
  <c r="G55" i="1"/>
  <c r="G15" i="1"/>
  <c r="G60" i="1"/>
  <c r="G7" i="1"/>
  <c r="G44" i="1"/>
  <c r="G26" i="1"/>
  <c r="G16" i="1"/>
  <c r="G11" i="1"/>
  <c r="H62" i="1"/>
  <c r="I60" i="1" s="1"/>
  <c r="I26" i="1"/>
  <c r="I6" i="1"/>
  <c r="I43" i="1"/>
  <c r="I10" i="1"/>
  <c r="I29" i="1"/>
  <c r="I25" i="1"/>
  <c r="I33" i="1"/>
  <c r="J60" i="1"/>
  <c r="J44" i="1"/>
  <c r="J26" i="1"/>
  <c r="J16" i="1"/>
  <c r="J11" i="1"/>
  <c r="J7" i="1"/>
  <c r="I46" i="1" l="1"/>
  <c r="I14" i="1"/>
  <c r="I18" i="1"/>
  <c r="I41" i="1"/>
  <c r="I48" i="1"/>
  <c r="I55" i="1"/>
  <c r="I38" i="1"/>
  <c r="I52" i="1"/>
  <c r="I36" i="1"/>
  <c r="I28" i="1"/>
  <c r="I22" i="1"/>
  <c r="I40" i="1"/>
  <c r="I31" i="1"/>
  <c r="I13" i="1"/>
  <c r="I9" i="1"/>
  <c r="I44" i="1"/>
  <c r="I54" i="1"/>
  <c r="I35" i="1"/>
  <c r="I62" i="1"/>
  <c r="I59" i="1"/>
  <c r="I24" i="1"/>
  <c r="I5" i="1"/>
  <c r="I7" i="1"/>
  <c r="I15" i="1"/>
  <c r="I37" i="1"/>
  <c r="I19" i="1"/>
  <c r="I57" i="1"/>
  <c r="I42" i="1"/>
  <c r="I16" i="1"/>
  <c r="I47" i="1"/>
  <c r="I21" i="1"/>
  <c r="I49" i="1"/>
  <c r="I39" i="1"/>
  <c r="I51" i="1"/>
  <c r="I50" i="1"/>
  <c r="I30" i="1"/>
  <c r="I53" i="1"/>
  <c r="I32" i="1"/>
  <c r="I23" i="1"/>
  <c r="I34" i="1"/>
  <c r="I11" i="1"/>
  <c r="J62" i="1"/>
  <c r="K60" i="1" s="1"/>
  <c r="L60" i="1"/>
  <c r="L44" i="1"/>
  <c r="L26" i="1"/>
  <c r="L16" i="1"/>
  <c r="L11" i="1"/>
  <c r="L7" i="1"/>
  <c r="K6" i="1" l="1"/>
  <c r="K22" i="1"/>
  <c r="K30" i="1"/>
  <c r="K34" i="1"/>
  <c r="K38" i="1"/>
  <c r="K43" i="1"/>
  <c r="K47" i="1"/>
  <c r="K51" i="1"/>
  <c r="K55" i="1"/>
  <c r="K5" i="1"/>
  <c r="K7" i="1"/>
  <c r="K23" i="1"/>
  <c r="K31" i="1"/>
  <c r="K35" i="1"/>
  <c r="K48" i="1"/>
  <c r="K9" i="1"/>
  <c r="K14" i="1"/>
  <c r="K19" i="1"/>
  <c r="K24" i="1"/>
  <c r="K28" i="1"/>
  <c r="K32" i="1"/>
  <c r="K36" i="1"/>
  <c r="K40" i="1"/>
  <c r="K46" i="1"/>
  <c r="K49" i="1"/>
  <c r="K53" i="1"/>
  <c r="K13" i="1"/>
  <c r="K42" i="1"/>
  <c r="K39" i="1"/>
  <c r="K52" i="1"/>
  <c r="K10" i="1"/>
  <c r="K15" i="1"/>
  <c r="K21" i="1"/>
  <c r="K25" i="1"/>
  <c r="K29" i="1"/>
  <c r="K33" i="1"/>
  <c r="K37" i="1"/>
  <c r="K41" i="1"/>
  <c r="K59" i="1"/>
  <c r="K50" i="1"/>
  <c r="K54" i="1"/>
  <c r="K62" i="1"/>
  <c r="K18" i="1"/>
  <c r="K44" i="1"/>
  <c r="K57" i="1"/>
  <c r="K11" i="1"/>
  <c r="K26" i="1"/>
  <c r="K16" i="1"/>
  <c r="L62" i="1"/>
  <c r="M6" i="1" s="1"/>
  <c r="M44" i="1"/>
  <c r="M28" i="1"/>
  <c r="M52" i="1"/>
  <c r="M18" i="1"/>
  <c r="M7" i="1"/>
  <c r="M59" i="1"/>
  <c r="M29" i="1"/>
  <c r="M15" i="1"/>
  <c r="M10" i="1"/>
  <c r="M60" i="1"/>
  <c r="M32" i="1"/>
  <c r="M19" i="1"/>
  <c r="M48" i="1"/>
  <c r="M39" i="1"/>
  <c r="M31" i="1"/>
  <c r="M13" i="1"/>
  <c r="M5" i="1"/>
  <c r="M47" i="1"/>
  <c r="M43" i="1"/>
  <c r="M38" i="1"/>
  <c r="M30" i="1"/>
  <c r="M22" i="1"/>
  <c r="N60" i="1"/>
  <c r="N44" i="1"/>
  <c r="N26" i="1"/>
  <c r="N16" i="1"/>
  <c r="N11" i="1"/>
  <c r="N7" i="1"/>
  <c r="M25" i="1" l="1"/>
  <c r="M35" i="1"/>
  <c r="M33" i="1"/>
  <c r="M24" i="1"/>
  <c r="M55" i="1"/>
  <c r="M40" i="1"/>
  <c r="M50" i="1"/>
  <c r="M36" i="1"/>
  <c r="M62" i="1"/>
  <c r="M53" i="1"/>
  <c r="M11" i="1"/>
  <c r="M41" i="1"/>
  <c r="M9" i="1"/>
  <c r="M16" i="1"/>
  <c r="M34" i="1"/>
  <c r="M51" i="1"/>
  <c r="M23" i="1"/>
  <c r="M57" i="1"/>
  <c r="M49" i="1"/>
  <c r="M21" i="1"/>
  <c r="M37" i="1"/>
  <c r="M54" i="1"/>
  <c r="M42" i="1"/>
  <c r="M14" i="1"/>
  <c r="M46" i="1"/>
  <c r="M26" i="1"/>
  <c r="N62" i="1"/>
  <c r="O6" i="1" s="1"/>
  <c r="P60" i="1"/>
  <c r="P44" i="1"/>
  <c r="P26" i="1"/>
  <c r="P16" i="1"/>
  <c r="P11" i="1"/>
  <c r="P7" i="1"/>
  <c r="R26" i="1"/>
  <c r="R60" i="1"/>
  <c r="R44" i="1"/>
  <c r="R16" i="1"/>
  <c r="R11" i="1"/>
  <c r="R7" i="1"/>
  <c r="T60" i="1"/>
  <c r="O11" i="1" l="1"/>
  <c r="O13" i="1"/>
  <c r="O10" i="1"/>
  <c r="O54" i="1"/>
  <c r="O47" i="1"/>
  <c r="O41" i="1"/>
  <c r="O34" i="1"/>
  <c r="O29" i="1"/>
  <c r="O37" i="1"/>
  <c r="O30" i="1"/>
  <c r="O14" i="1"/>
  <c r="O5" i="1"/>
  <c r="O49" i="1"/>
  <c r="O40" i="1"/>
  <c r="O60" i="1"/>
  <c r="O24" i="1"/>
  <c r="O9" i="1"/>
  <c r="O51" i="1"/>
  <c r="O38" i="1"/>
  <c r="O21" i="1"/>
  <c r="O52" i="1"/>
  <c r="O42" i="1"/>
  <c r="O7" i="1"/>
  <c r="O48" i="1"/>
  <c r="O35" i="1"/>
  <c r="O25" i="1"/>
  <c r="O44" i="1"/>
  <c r="O55" i="1"/>
  <c r="O43" i="1"/>
  <c r="O32" i="1"/>
  <c r="O18" i="1"/>
  <c r="O57" i="1"/>
  <c r="O59" i="1"/>
  <c r="O33" i="1"/>
  <c r="O19" i="1"/>
  <c r="O16" i="1"/>
  <c r="O26" i="1"/>
  <c r="O53" i="1"/>
  <c r="O46" i="1"/>
  <c r="O36" i="1"/>
  <c r="O28" i="1"/>
  <c r="O15" i="1"/>
  <c r="O62" i="1"/>
  <c r="O50" i="1"/>
  <c r="O39" i="1"/>
  <c r="O31" i="1"/>
  <c r="O22" i="1"/>
  <c r="P62" i="1"/>
  <c r="Q7" i="1" s="1"/>
  <c r="R62" i="1"/>
  <c r="S7" i="1" s="1"/>
  <c r="T44" i="1"/>
  <c r="T26" i="1"/>
  <c r="T16" i="1"/>
  <c r="T11" i="1"/>
  <c r="T7" i="1"/>
  <c r="X11" i="1"/>
  <c r="V11" i="1"/>
  <c r="X60" i="1"/>
  <c r="V60" i="1"/>
  <c r="X44" i="1"/>
  <c r="V44" i="1"/>
  <c r="X26" i="1"/>
  <c r="V26" i="1"/>
  <c r="X16" i="1"/>
  <c r="V16" i="1"/>
  <c r="X7" i="1"/>
  <c r="V7" i="1"/>
  <c r="Z7" i="1"/>
  <c r="Z11" i="1"/>
  <c r="Z16" i="1"/>
  <c r="Z26" i="1"/>
  <c r="Z60" i="1"/>
  <c r="Z44" i="1"/>
  <c r="AB11" i="1"/>
  <c r="AB7" i="1"/>
  <c r="AB16" i="1"/>
  <c r="AB26" i="1"/>
  <c r="AB44" i="1"/>
  <c r="AB60" i="1"/>
  <c r="AD7" i="1"/>
  <c r="AD11" i="1"/>
  <c r="AD16" i="1"/>
  <c r="AD26" i="1"/>
  <c r="AD44" i="1"/>
  <c r="AD60" i="1"/>
  <c r="AF7" i="1"/>
  <c r="AF11" i="1"/>
  <c r="AF16" i="1"/>
  <c r="AF26" i="1"/>
  <c r="AF44" i="1"/>
  <c r="AF60" i="1"/>
  <c r="AH7" i="1"/>
  <c r="AH11" i="1"/>
  <c r="AH16" i="1"/>
  <c r="AH26" i="1"/>
  <c r="AH44" i="1"/>
  <c r="AH60" i="1"/>
  <c r="AJ7" i="1"/>
  <c r="AJ11" i="1"/>
  <c r="AJ16" i="1"/>
  <c r="AJ26" i="1"/>
  <c r="AJ44" i="1"/>
  <c r="AL7" i="1"/>
  <c r="AL11" i="1"/>
  <c r="AL16" i="1"/>
  <c r="AL26" i="1"/>
  <c r="AL44" i="1"/>
  <c r="AN7" i="1"/>
  <c r="AN11" i="1"/>
  <c r="AN16" i="1"/>
  <c r="AN26" i="1"/>
  <c r="AN44" i="1"/>
  <c r="AJ60" i="1"/>
  <c r="AL60" i="1"/>
  <c r="AN60" i="1"/>
  <c r="Q60" i="1" l="1"/>
  <c r="Q11" i="1"/>
  <c r="Q6" i="1"/>
  <c r="Q9" i="1"/>
  <c r="Q14" i="1"/>
  <c r="Q19" i="1"/>
  <c r="Q22" i="1"/>
  <c r="Q25" i="1"/>
  <c r="Q42" i="1"/>
  <c r="Q29" i="1"/>
  <c r="Q31" i="1"/>
  <c r="Q33" i="1"/>
  <c r="Q35" i="1"/>
  <c r="Q37" i="1"/>
  <c r="Q39" i="1"/>
  <c r="Q41" i="1"/>
  <c r="Q59" i="1"/>
  <c r="Q48" i="1"/>
  <c r="Q50" i="1"/>
  <c r="Q52" i="1"/>
  <c r="Q55" i="1"/>
  <c r="Q5" i="1"/>
  <c r="Q10" i="1"/>
  <c r="Q13" i="1"/>
  <c r="Q15" i="1"/>
  <c r="Q18" i="1"/>
  <c r="Q21" i="1"/>
  <c r="Q24" i="1"/>
  <c r="Q28" i="1"/>
  <c r="Q30" i="1"/>
  <c r="Q32" i="1"/>
  <c r="Q34" i="1"/>
  <c r="Q36" i="1"/>
  <c r="Q38" i="1"/>
  <c r="Q40" i="1"/>
  <c r="Q43" i="1"/>
  <c r="Q46" i="1"/>
  <c r="Q47" i="1"/>
  <c r="Q49" i="1"/>
  <c r="Q51" i="1"/>
  <c r="Q53" i="1"/>
  <c r="Q57" i="1"/>
  <c r="Q62" i="1"/>
  <c r="Q26" i="1"/>
  <c r="Q16" i="1"/>
  <c r="Q44" i="1"/>
  <c r="S26" i="1"/>
  <c r="S44" i="1"/>
  <c r="T62" i="1"/>
  <c r="U26" i="1" s="1"/>
  <c r="U16" i="1"/>
  <c r="S6" i="1"/>
  <c r="S9" i="1"/>
  <c r="S14" i="1"/>
  <c r="S19" i="1"/>
  <c r="S22" i="1"/>
  <c r="S25" i="1"/>
  <c r="S42" i="1"/>
  <c r="S29" i="1"/>
  <c r="S31" i="1"/>
  <c r="S33" i="1"/>
  <c r="S35" i="1"/>
  <c r="S37" i="1"/>
  <c r="S39" i="1"/>
  <c r="S41" i="1"/>
  <c r="S59" i="1"/>
  <c r="S48" i="1"/>
  <c r="S50" i="1"/>
  <c r="S52" i="1"/>
  <c r="S55" i="1"/>
  <c r="S5" i="1"/>
  <c r="S10" i="1"/>
  <c r="S13" i="1"/>
  <c r="S15" i="1"/>
  <c r="S18" i="1"/>
  <c r="S21" i="1"/>
  <c r="S24" i="1"/>
  <c r="S28" i="1"/>
  <c r="S30" i="1"/>
  <c r="S32" i="1"/>
  <c r="S34" i="1"/>
  <c r="S36" i="1"/>
  <c r="S38" i="1"/>
  <c r="S40" i="1"/>
  <c r="S43" i="1"/>
  <c r="S46" i="1"/>
  <c r="S47" i="1"/>
  <c r="S49" i="1"/>
  <c r="S51" i="1"/>
  <c r="S53" i="1"/>
  <c r="S57" i="1"/>
  <c r="S62" i="1"/>
  <c r="S11" i="1"/>
  <c r="S16" i="1"/>
  <c r="S60" i="1"/>
  <c r="Z62" i="1"/>
  <c r="AA16" i="1" s="1"/>
  <c r="X62" i="1"/>
  <c r="Y7" i="1" s="1"/>
  <c r="AB62" i="1"/>
  <c r="AC11" i="1" s="1"/>
  <c r="V62" i="1"/>
  <c r="W11" i="1" s="1"/>
  <c r="AJ62" i="1"/>
  <c r="AK52" i="1" s="1"/>
  <c r="AC59" i="1"/>
  <c r="AC24" i="1"/>
  <c r="AC19" i="1"/>
  <c r="AL62" i="1"/>
  <c r="AM60" i="1" s="1"/>
  <c r="AN62" i="1"/>
  <c r="AH62" i="1"/>
  <c r="AI60" i="1" s="1"/>
  <c r="AF62" i="1"/>
  <c r="AG44" i="1" s="1"/>
  <c r="AD62" i="1"/>
  <c r="AE11" i="1" s="1"/>
  <c r="AC47" i="1" l="1"/>
  <c r="AC9" i="1"/>
  <c r="AC44" i="1"/>
  <c r="AC22" i="1"/>
  <c r="AC55" i="1"/>
  <c r="AC31" i="1"/>
  <c r="AC62" i="1"/>
  <c r="AA55" i="1"/>
  <c r="AA41" i="1"/>
  <c r="AA47" i="1"/>
  <c r="AA44" i="1"/>
  <c r="AA9" i="1"/>
  <c r="AC7" i="1"/>
  <c r="AA53" i="1"/>
  <c r="AA62" i="1"/>
  <c r="AA26" i="1"/>
  <c r="AC21" i="1"/>
  <c r="AC28" i="1"/>
  <c r="AC33" i="1"/>
  <c r="AK62" i="1"/>
  <c r="AA36" i="1"/>
  <c r="AA5" i="1"/>
  <c r="AC40" i="1"/>
  <c r="AC5" i="1"/>
  <c r="AC41" i="1"/>
  <c r="AC29" i="1"/>
  <c r="AC50" i="1"/>
  <c r="AC10" i="1"/>
  <c r="AC57" i="1"/>
  <c r="AC16" i="1"/>
  <c r="AC15" i="1"/>
  <c r="AC38" i="1"/>
  <c r="AC43" i="1"/>
  <c r="AC42" i="1"/>
  <c r="AC30" i="1"/>
  <c r="AC52" i="1"/>
  <c r="AA59" i="1"/>
  <c r="AA51" i="1"/>
  <c r="AA35" i="1"/>
  <c r="AA39" i="1"/>
  <c r="AA24" i="1"/>
  <c r="AA46" i="1"/>
  <c r="AA11" i="1"/>
  <c r="AA28" i="1"/>
  <c r="AA50" i="1"/>
  <c r="AA31" i="1"/>
  <c r="AA13" i="1"/>
  <c r="AA14" i="1"/>
  <c r="AA19" i="1"/>
  <c r="AA21" i="1"/>
  <c r="AA40" i="1"/>
  <c r="AA43" i="1"/>
  <c r="AA42" i="1"/>
  <c r="AA60" i="1"/>
  <c r="AA6" i="1"/>
  <c r="AA30" i="1"/>
  <c r="AA10" i="1"/>
  <c r="AA32" i="1"/>
  <c r="AA57" i="1"/>
  <c r="AA52" i="1"/>
  <c r="AA37" i="1"/>
  <c r="AA22" i="1"/>
  <c r="AA25" i="1"/>
  <c r="AC60" i="1"/>
  <c r="AC26" i="1"/>
  <c r="AC36" i="1"/>
  <c r="AC37" i="1"/>
  <c r="AC39" i="1"/>
  <c r="AC25" i="1"/>
  <c r="AC46" i="1"/>
  <c r="AC6" i="1"/>
  <c r="AC51" i="1"/>
  <c r="AC32" i="1"/>
  <c r="AC14" i="1"/>
  <c r="AA7" i="1"/>
  <c r="AA29" i="1"/>
  <c r="AA33" i="1"/>
  <c r="AA15" i="1"/>
  <c r="AA38" i="1"/>
  <c r="U44" i="1"/>
  <c r="U7" i="1"/>
  <c r="U6" i="1"/>
  <c r="U9" i="1"/>
  <c r="U14" i="1"/>
  <c r="U19" i="1"/>
  <c r="U22" i="1"/>
  <c r="U25" i="1"/>
  <c r="U42" i="1"/>
  <c r="U29" i="1"/>
  <c r="U31" i="1"/>
  <c r="U33" i="1"/>
  <c r="U35" i="1"/>
  <c r="U37" i="1"/>
  <c r="U39" i="1"/>
  <c r="U41" i="1"/>
  <c r="U59" i="1"/>
  <c r="U48" i="1"/>
  <c r="U50" i="1"/>
  <c r="U52" i="1"/>
  <c r="U55" i="1"/>
  <c r="U49" i="1"/>
  <c r="U53" i="1"/>
  <c r="U5" i="1"/>
  <c r="U62" i="1"/>
  <c r="U10" i="1"/>
  <c r="U13" i="1"/>
  <c r="U15" i="1"/>
  <c r="U18" i="1"/>
  <c r="U21" i="1"/>
  <c r="U24" i="1"/>
  <c r="U28" i="1"/>
  <c r="U30" i="1"/>
  <c r="U32" i="1"/>
  <c r="U34" i="1"/>
  <c r="U36" i="1"/>
  <c r="U38" i="1"/>
  <c r="U40" i="1"/>
  <c r="U43" i="1"/>
  <c r="U46" i="1"/>
  <c r="U47" i="1"/>
  <c r="U51" i="1"/>
  <c r="U57" i="1"/>
  <c r="U60" i="1"/>
  <c r="U11" i="1"/>
  <c r="W60" i="1"/>
  <c r="W6" i="1"/>
  <c r="W9" i="1"/>
  <c r="W14" i="1"/>
  <c r="W19" i="1"/>
  <c r="W22" i="1"/>
  <c r="W25" i="1"/>
  <c r="W42" i="1"/>
  <c r="W29" i="1"/>
  <c r="W31" i="1"/>
  <c r="W33" i="1"/>
  <c r="W36" i="1"/>
  <c r="W38" i="1"/>
  <c r="W40" i="1"/>
  <c r="W43" i="1"/>
  <c r="W46" i="1"/>
  <c r="W47" i="1"/>
  <c r="W50" i="1"/>
  <c r="W52" i="1"/>
  <c r="W55" i="1"/>
  <c r="W5" i="1"/>
  <c r="W10" i="1"/>
  <c r="W13" i="1"/>
  <c r="W15" i="1"/>
  <c r="W18" i="1"/>
  <c r="W21" i="1"/>
  <c r="W24" i="1"/>
  <c r="W28" i="1"/>
  <c r="W30" i="1"/>
  <c r="W32" i="1"/>
  <c r="W35" i="1"/>
  <c r="W37" i="1"/>
  <c r="W39" i="1"/>
  <c r="W41" i="1"/>
  <c r="W59" i="1"/>
  <c r="W49" i="1"/>
  <c r="W51" i="1"/>
  <c r="W53" i="1"/>
  <c r="W57" i="1"/>
  <c r="W62" i="1"/>
  <c r="AC13" i="1"/>
  <c r="AC35" i="1"/>
  <c r="AG26" i="1"/>
  <c r="Y11" i="1"/>
  <c r="W44" i="1"/>
  <c r="W16" i="1"/>
  <c r="Y60" i="1"/>
  <c r="Y26" i="1"/>
  <c r="Y10" i="1"/>
  <c r="Y13" i="1"/>
  <c r="Y15" i="1"/>
  <c r="Y18" i="1"/>
  <c r="Y21" i="1"/>
  <c r="Y24" i="1"/>
  <c r="Y28" i="1"/>
  <c r="Y30" i="1"/>
  <c r="Y32" i="1"/>
  <c r="Y35" i="1"/>
  <c r="Y37" i="1"/>
  <c r="Y39" i="1"/>
  <c r="Y41" i="1"/>
  <c r="Y59" i="1"/>
  <c r="Y49" i="1"/>
  <c r="Y51" i="1"/>
  <c r="Y53" i="1"/>
  <c r="Y57" i="1"/>
  <c r="Y62" i="1"/>
  <c r="Y6" i="1"/>
  <c r="Y9" i="1"/>
  <c r="Y14" i="1"/>
  <c r="Y19" i="1"/>
  <c r="Y22" i="1"/>
  <c r="Y25" i="1"/>
  <c r="Y42" i="1"/>
  <c r="Y29" i="1"/>
  <c r="Y31" i="1"/>
  <c r="Y33" i="1"/>
  <c r="Y36" i="1"/>
  <c r="Y38" i="1"/>
  <c r="Y40" i="1"/>
  <c r="Y43" i="1"/>
  <c r="Y46" i="1"/>
  <c r="Y47" i="1"/>
  <c r="Y50" i="1"/>
  <c r="Y52" i="1"/>
  <c r="Y55" i="1"/>
  <c r="Y5" i="1"/>
  <c r="W26" i="1"/>
  <c r="W7" i="1"/>
  <c r="Y44" i="1"/>
  <c r="Y16" i="1"/>
  <c r="AK11" i="1"/>
  <c r="AK41" i="1"/>
  <c r="AK51" i="1"/>
  <c r="AK24" i="1"/>
  <c r="AK60" i="1"/>
  <c r="AK38" i="1"/>
  <c r="AK9" i="1"/>
  <c r="AK25" i="1"/>
  <c r="AK7" i="1"/>
  <c r="AK5" i="1"/>
  <c r="AK29" i="1"/>
  <c r="AK14" i="1"/>
  <c r="AK35" i="1"/>
  <c r="AK10" i="1"/>
  <c r="AK19" i="1"/>
  <c r="AK47" i="1"/>
  <c r="AK37" i="1"/>
  <c r="AK6" i="1"/>
  <c r="AK57" i="1"/>
  <c r="AK31" i="1"/>
  <c r="AK21" i="1"/>
  <c r="AK28" i="1"/>
  <c r="AK33" i="1"/>
  <c r="AK44" i="1"/>
  <c r="AK15" i="1"/>
  <c r="AK36" i="1"/>
  <c r="AK42" i="1"/>
  <c r="AK55" i="1"/>
  <c r="AK30" i="1"/>
  <c r="AK26" i="1"/>
  <c r="AK22" i="1"/>
  <c r="AE7" i="1"/>
  <c r="AK59" i="1"/>
  <c r="AK50" i="1"/>
  <c r="AK16" i="1"/>
  <c r="AK40" i="1"/>
  <c r="AK43" i="1"/>
  <c r="AK32" i="1"/>
  <c r="AG11" i="1"/>
  <c r="AK39" i="1"/>
  <c r="AK13" i="1"/>
  <c r="AK46" i="1"/>
  <c r="AM26" i="1"/>
  <c r="AI26" i="1"/>
  <c r="AE44" i="1"/>
  <c r="AO46" i="1"/>
  <c r="AO25" i="1"/>
  <c r="AO52" i="1"/>
  <c r="AO44" i="1"/>
  <c r="AO15" i="1"/>
  <c r="AO43" i="1"/>
  <c r="AO22" i="1"/>
  <c r="AO41" i="1"/>
  <c r="AO21" i="1"/>
  <c r="AO6" i="1"/>
  <c r="AO55" i="1"/>
  <c r="AO32" i="1"/>
  <c r="AO30" i="1"/>
  <c r="AO40" i="1"/>
  <c r="AO39" i="1"/>
  <c r="AO38" i="1"/>
  <c r="AO62" i="1"/>
  <c r="AO37" i="1"/>
  <c r="AO5" i="1"/>
  <c r="AO36" i="1"/>
  <c r="AO33" i="1"/>
  <c r="AO10" i="1"/>
  <c r="AO57" i="1"/>
  <c r="AO35" i="1"/>
  <c r="AO9" i="1"/>
  <c r="AO31" i="1"/>
  <c r="AO51" i="1"/>
  <c r="AO13" i="1"/>
  <c r="AO29" i="1"/>
  <c r="AO47" i="1"/>
  <c r="AO14" i="1"/>
  <c r="AO59" i="1"/>
  <c r="AO42" i="1"/>
  <c r="AO24" i="1"/>
  <c r="AO28" i="1"/>
  <c r="AO19" i="1"/>
  <c r="AO50" i="1"/>
  <c r="AI11" i="1"/>
  <c r="AI32" i="1"/>
  <c r="AI10" i="1"/>
  <c r="AI31" i="1"/>
  <c r="AI51" i="1"/>
  <c r="AI9" i="1"/>
  <c r="AI30" i="1"/>
  <c r="AI50" i="1"/>
  <c r="AI22" i="1"/>
  <c r="AI29" i="1"/>
  <c r="AI47" i="1"/>
  <c r="AI39" i="1"/>
  <c r="AI38" i="1"/>
  <c r="AI6" i="1"/>
  <c r="AI28" i="1"/>
  <c r="AI59" i="1"/>
  <c r="AI44" i="1"/>
  <c r="AI25" i="1"/>
  <c r="AI43" i="1"/>
  <c r="AI41" i="1"/>
  <c r="AI42" i="1"/>
  <c r="AI46" i="1"/>
  <c r="AI21" i="1"/>
  <c r="AI19" i="1"/>
  <c r="AI24" i="1"/>
  <c r="AI40" i="1"/>
  <c r="AI5" i="1"/>
  <c r="AI62" i="1"/>
  <c r="AI16" i="1"/>
  <c r="AI37" i="1"/>
  <c r="AI15" i="1"/>
  <c r="AI36" i="1"/>
  <c r="AI14" i="1"/>
  <c r="AI35" i="1"/>
  <c r="AI57" i="1"/>
  <c r="AI13" i="1"/>
  <c r="AI33" i="1"/>
  <c r="AI55" i="1"/>
  <c r="AI52" i="1"/>
  <c r="AO11" i="1"/>
  <c r="AG7" i="1"/>
  <c r="AM11" i="1"/>
  <c r="AM16" i="1"/>
  <c r="AI7" i="1"/>
  <c r="AE13" i="1"/>
  <c r="AE33" i="1"/>
  <c r="AE55" i="1"/>
  <c r="AE39" i="1"/>
  <c r="AE32" i="1"/>
  <c r="AE52" i="1"/>
  <c r="AE10" i="1"/>
  <c r="AE31" i="1"/>
  <c r="AE51" i="1"/>
  <c r="AE40" i="1"/>
  <c r="AE9" i="1"/>
  <c r="AE30" i="1"/>
  <c r="AE50" i="1"/>
  <c r="AE29" i="1"/>
  <c r="AE47" i="1"/>
  <c r="AE42" i="1"/>
  <c r="AE46" i="1"/>
  <c r="AE25" i="1"/>
  <c r="AE6" i="1"/>
  <c r="AE28" i="1"/>
  <c r="AE59" i="1"/>
  <c r="AE43" i="1"/>
  <c r="AE24" i="1"/>
  <c r="AE41" i="1"/>
  <c r="AE22" i="1"/>
  <c r="AE21" i="1"/>
  <c r="AE19" i="1"/>
  <c r="AE38" i="1"/>
  <c r="AE5" i="1"/>
  <c r="AE16" i="1"/>
  <c r="AE37" i="1"/>
  <c r="AE62" i="1"/>
  <c r="AE15" i="1"/>
  <c r="AE36" i="1"/>
  <c r="AE60" i="1"/>
  <c r="AE14" i="1"/>
  <c r="AE35" i="1"/>
  <c r="AE57" i="1"/>
  <c r="AO16" i="1"/>
  <c r="AO60" i="1"/>
  <c r="AO26" i="1"/>
  <c r="AG32" i="1"/>
  <c r="AG52" i="1"/>
  <c r="AG10" i="1"/>
  <c r="AG31" i="1"/>
  <c r="AG51" i="1"/>
  <c r="AG9" i="1"/>
  <c r="AG30" i="1"/>
  <c r="AG50" i="1"/>
  <c r="AG24" i="1"/>
  <c r="AG5" i="1"/>
  <c r="AG29" i="1"/>
  <c r="AG47" i="1"/>
  <c r="AG6" i="1"/>
  <c r="AG28" i="1"/>
  <c r="AG59" i="1"/>
  <c r="AG43" i="1"/>
  <c r="AG22" i="1"/>
  <c r="AG38" i="1"/>
  <c r="AG42" i="1"/>
  <c r="AG46" i="1"/>
  <c r="AG25" i="1"/>
  <c r="AG41" i="1"/>
  <c r="AG21" i="1"/>
  <c r="AG19" i="1"/>
  <c r="AG40" i="1"/>
  <c r="AG39" i="1"/>
  <c r="AG16" i="1"/>
  <c r="AG37" i="1"/>
  <c r="AG62" i="1"/>
  <c r="AG15" i="1"/>
  <c r="AG36" i="1"/>
  <c r="AG60" i="1"/>
  <c r="AG14" i="1"/>
  <c r="AG35" i="1"/>
  <c r="AG57" i="1"/>
  <c r="AG13" i="1"/>
  <c r="AG33" i="1"/>
  <c r="AG55" i="1"/>
  <c r="AO7" i="1"/>
  <c r="AE26" i="1"/>
  <c r="AM21" i="1"/>
  <c r="AM38" i="1"/>
  <c r="AM37" i="1"/>
  <c r="AM36" i="1"/>
  <c r="AM7" i="1"/>
  <c r="AM15" i="1"/>
  <c r="AM28" i="1"/>
  <c r="AM42" i="1"/>
  <c r="AM14" i="1"/>
  <c r="AM35" i="1"/>
  <c r="AM57" i="1"/>
  <c r="AM13" i="1"/>
  <c r="AM33" i="1"/>
  <c r="AM55" i="1"/>
  <c r="AM32" i="1"/>
  <c r="AM52" i="1"/>
  <c r="AM31" i="1"/>
  <c r="AM30" i="1"/>
  <c r="AM47" i="1"/>
  <c r="AM62" i="1"/>
  <c r="AM10" i="1"/>
  <c r="AM51" i="1"/>
  <c r="AM9" i="1"/>
  <c r="AM50" i="1"/>
  <c r="AM29" i="1"/>
  <c r="AM6" i="1"/>
  <c r="AM59" i="1"/>
  <c r="AM46" i="1"/>
  <c r="AM43" i="1"/>
  <c r="AM44" i="1"/>
  <c r="AM25" i="1"/>
  <c r="AM24" i="1"/>
  <c r="AM41" i="1"/>
  <c r="AM40" i="1"/>
  <c r="AM22" i="1"/>
  <c r="AM39" i="1"/>
  <c r="AM19" i="1"/>
  <c r="AM5" i="1"/>
</calcChain>
</file>

<file path=xl/sharedStrings.xml><?xml version="1.0" encoding="utf-8"?>
<sst xmlns="http://schemas.openxmlformats.org/spreadsheetml/2006/main" count="184" uniqueCount="145">
  <si>
    <t>FY01</t>
  </si>
  <si>
    <t>FY02</t>
  </si>
  <si>
    <t>FY03</t>
  </si>
  <si>
    <t>FY04</t>
  </si>
  <si>
    <t>01</t>
  </si>
  <si>
    <t>AC</t>
  </si>
  <si>
    <t>Acquisition of Real Property</t>
  </si>
  <si>
    <t>04</t>
  </si>
  <si>
    <t>Clearance and Demolition</t>
  </si>
  <si>
    <t>20</t>
  </si>
  <si>
    <t>AP</t>
  </si>
  <si>
    <t>Planning</t>
  </si>
  <si>
    <t>21A</t>
  </si>
  <si>
    <t>General Program Administration</t>
  </si>
  <si>
    <t>18A</t>
  </si>
  <si>
    <t>ED</t>
  </si>
  <si>
    <t>ED Direct: Financial Assistance to For-Profit Businesses</t>
  </si>
  <si>
    <t>18B</t>
  </si>
  <si>
    <t>ED Direct: Technical Assistance</t>
  </si>
  <si>
    <t>18C</t>
  </si>
  <si>
    <t>Micro-Enterprise Assistance</t>
  </si>
  <si>
    <t>13</t>
  </si>
  <si>
    <t>HR</t>
  </si>
  <si>
    <t>Direct Homeownership Assistance</t>
  </si>
  <si>
    <t>14A</t>
  </si>
  <si>
    <t>Rehabilitation: Single-Unit Residential</t>
  </si>
  <si>
    <t>14B</t>
  </si>
  <si>
    <t>Rehabilitation: Multi-Unit Residential</t>
  </si>
  <si>
    <t>14F</t>
  </si>
  <si>
    <t>Energy Efficiency Improvements</t>
  </si>
  <si>
    <t>14H</t>
  </si>
  <si>
    <t>Rehabilitation Administration</t>
  </si>
  <si>
    <t>PI</t>
  </si>
  <si>
    <t>03A</t>
  </si>
  <si>
    <t>Senior Centers</t>
  </si>
  <si>
    <t>03B</t>
  </si>
  <si>
    <t>03C</t>
  </si>
  <si>
    <t>Homeless Facilities (not operating costs)</t>
  </si>
  <si>
    <t>03D</t>
  </si>
  <si>
    <t>Youth Centers/Facilities</t>
  </si>
  <si>
    <t>03E</t>
  </si>
  <si>
    <t>Neighborhood Facilities</t>
  </si>
  <si>
    <t>03F</t>
  </si>
  <si>
    <t>Parks, Recreational Facilities</t>
  </si>
  <si>
    <t>03J</t>
  </si>
  <si>
    <t>Water/Sewer Improvements</t>
  </si>
  <si>
    <t>03K</t>
  </si>
  <si>
    <t>Street Improvements</t>
  </si>
  <si>
    <t>03L</t>
  </si>
  <si>
    <t>Sidewalks</t>
  </si>
  <si>
    <t>03M</t>
  </si>
  <si>
    <t>Child Care Centers/Facilities for Children</t>
  </si>
  <si>
    <t>03O</t>
  </si>
  <si>
    <t>Fire Stations/Equipment</t>
  </si>
  <si>
    <t>03P</t>
  </si>
  <si>
    <t>Health Facilities</t>
  </si>
  <si>
    <t>03Q</t>
  </si>
  <si>
    <t>Abused and Neglected Children Facilities</t>
  </si>
  <si>
    <t>06</t>
  </si>
  <si>
    <t>Interim Assistance</t>
  </si>
  <si>
    <t>03T</t>
  </si>
  <si>
    <t>PS</t>
  </si>
  <si>
    <t>Operating Costs of Homeless/Aids Patients Programs</t>
  </si>
  <si>
    <t>05A</t>
  </si>
  <si>
    <t>Senior Services</t>
  </si>
  <si>
    <t>05D</t>
  </si>
  <si>
    <t>Youth Services</t>
  </si>
  <si>
    <t>05E</t>
  </si>
  <si>
    <t>Transportation Services</t>
  </si>
  <si>
    <t>05F</t>
  </si>
  <si>
    <t>Substance Abuse Services</t>
  </si>
  <si>
    <t>05I</t>
  </si>
  <si>
    <t>Crime Awareness/Prevention</t>
  </si>
  <si>
    <t>05M</t>
  </si>
  <si>
    <t>Health Services</t>
  </si>
  <si>
    <t>Pct. Of Total 2001</t>
  </si>
  <si>
    <t>Subtotal for:  Acquisition</t>
  </si>
  <si>
    <t>Subtotal for: Economic Development</t>
  </si>
  <si>
    <t xml:space="preserve">Subtotal for: Public Improvements </t>
  </si>
  <si>
    <t>Subtotal for: Public Services</t>
  </si>
  <si>
    <t>Pct of Total 2002</t>
  </si>
  <si>
    <t>Pct of Total 2003</t>
  </si>
  <si>
    <t>Pct of Total 2004</t>
  </si>
  <si>
    <t>Subtotal for: Housing</t>
  </si>
  <si>
    <t>Subtotal for: Administrative And Planning</t>
  </si>
  <si>
    <t>Total Disbursements:</t>
  </si>
  <si>
    <t>Use of CDBG Funds by HUD Administered Grantee</t>
  </si>
  <si>
    <t>Activity Group</t>
  </si>
  <si>
    <t>Matrix CD</t>
  </si>
  <si>
    <t>Matrix Code Name</t>
  </si>
  <si>
    <t>FY05</t>
  </si>
  <si>
    <t>Pct. Of Total 2005</t>
  </si>
  <si>
    <t>FY06</t>
  </si>
  <si>
    <t>Pct. Of Total 2006</t>
  </si>
  <si>
    <t>FY07</t>
  </si>
  <si>
    <t>Pct. Of Total 2007</t>
  </si>
  <si>
    <t>05G</t>
  </si>
  <si>
    <t>FY08</t>
  </si>
  <si>
    <t>Pct. Of Total 2008</t>
  </si>
  <si>
    <t>Battered and Abused Spouses</t>
  </si>
  <si>
    <t>FY10</t>
  </si>
  <si>
    <t>FY09</t>
  </si>
  <si>
    <t>Construction of Housing</t>
  </si>
  <si>
    <t>05C</t>
  </si>
  <si>
    <t>Legal Services</t>
  </si>
  <si>
    <t>Pct of Total 2010</t>
  </si>
  <si>
    <t>Pct of Total 2009</t>
  </si>
  <si>
    <t>03H</t>
  </si>
  <si>
    <t>05B</t>
  </si>
  <si>
    <t>Solid Waste Disposal Facilities</t>
  </si>
  <si>
    <t>FY11</t>
  </si>
  <si>
    <t>Pct of Total 2011</t>
  </si>
  <si>
    <t>FY12</t>
  </si>
  <si>
    <t>Pct of Total 2012</t>
  </si>
  <si>
    <t>FY13</t>
  </si>
  <si>
    <t>Pct of Total 2013</t>
  </si>
  <si>
    <t>Pct of Total 2014</t>
  </si>
  <si>
    <t>FY14</t>
  </si>
  <si>
    <t>05H</t>
  </si>
  <si>
    <t>Employment Training</t>
  </si>
  <si>
    <t>14D</t>
  </si>
  <si>
    <t>FY15</t>
  </si>
  <si>
    <t>Rehab; Other Publicly-Owned Residential Buildings</t>
  </si>
  <si>
    <t>FY16</t>
  </si>
  <si>
    <t>Pct of Total 2015</t>
  </si>
  <si>
    <t>Pct of Total 2016</t>
  </si>
  <si>
    <t>FY17</t>
  </si>
  <si>
    <t>Pct of Total 2017</t>
  </si>
  <si>
    <t>FY18</t>
  </si>
  <si>
    <t>Pct of Total 2018</t>
  </si>
  <si>
    <t>13B</t>
  </si>
  <si>
    <t>Homeownership Assistance-excluding Housing Counseling under 24 CFR 5.100</t>
  </si>
  <si>
    <t>03Z</t>
  </si>
  <si>
    <t>Other Public Improvements Not Listed in 03A-03S</t>
  </si>
  <si>
    <t>Facility for Persons with Disabilities</t>
  </si>
  <si>
    <t>05Z</t>
  </si>
  <si>
    <t>05L</t>
  </si>
  <si>
    <t>05U</t>
  </si>
  <si>
    <t>Child Care Services</t>
  </si>
  <si>
    <t>Housing Counseling only, under 24 CFR 5.100</t>
  </si>
  <si>
    <t>Services for Persons with Disabilities</t>
  </si>
  <si>
    <t>Other Public Services Not Listed in 05A-05Y, 03T</t>
  </si>
  <si>
    <t>Data as of 09/30/2019</t>
  </si>
  <si>
    <t>FY19</t>
  </si>
  <si>
    <t>Pct of Total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</si>
</sst>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9" x14ac:knownFonts="1">
    <font>
      <sz val="10"/>
      <name val="MS Sans Serif"/>
    </font>
    <font>
      <sz val="10"/>
      <color indexed="8"/>
      <name val="Arial"/>
    </font>
    <font>
      <b/>
      <sz val="8"/>
      <name val="Microsoft Sans Serif"/>
      <family val="2"/>
    </font>
    <font>
      <sz val="8"/>
      <name val="Microsoft Sans Serif"/>
      <family val="2"/>
    </font>
    <font>
      <sz val="8"/>
      <color rgb="FF000000"/>
      <name val="Microsoft Sans Serif"/>
      <family val="2"/>
    </font>
    <font>
      <b/>
      <sz val="8"/>
      <color rgb="FF000000"/>
      <name val="Microsoft Sans Serif"/>
      <family val="2"/>
    </font>
    <font>
      <sz val="8"/>
      <color indexed="8"/>
      <name val="Microsoft Sans Serif"/>
      <family val="2"/>
    </font>
    <font>
      <b/>
      <u/>
      <sz val="8"/>
      <name val="Microsoft Sans Serif"/>
      <family val="2"/>
    </font>
    <font>
      <b/>
      <u/>
      <sz val="8"/>
      <color rgb="FF000000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/>
    <xf numFmtId="0" fontId="2" fillId="2" borderId="1" xfId="0" quotePrefix="1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0" fontId="2" fillId="2" borderId="1" xfId="0" applyNumberFormat="1" applyFont="1" applyFill="1" applyBorder="1" applyAlignment="1">
      <alignment horizontal="center" wrapText="1"/>
    </xf>
    <xf numFmtId="0" fontId="2" fillId="2" borderId="1" xfId="0" quotePrefix="1" applyNumberFormat="1" applyFont="1" applyFill="1" applyBorder="1" applyAlignment="1">
      <alignment horizontal="center"/>
    </xf>
    <xf numFmtId="0" fontId="3" fillId="0" borderId="1" xfId="0" quotePrefix="1" applyNumberFormat="1" applyFont="1" applyBorder="1"/>
    <xf numFmtId="164" fontId="3" fillId="0" borderId="1" xfId="0" quotePrefix="1" applyNumberFormat="1" applyFont="1" applyBorder="1" applyAlignment="1">
      <alignment wrapText="1"/>
    </xf>
    <xf numFmtId="164" fontId="3" fillId="0" borderId="1" xfId="0" applyNumberFormat="1" applyFont="1" applyBorder="1"/>
    <xf numFmtId="10" fontId="3" fillId="0" borderId="1" xfId="0" quotePrefix="1" applyNumberFormat="1" applyFont="1" applyBorder="1"/>
    <xf numFmtId="10" fontId="3" fillId="0" borderId="1" xfId="0" applyNumberFormat="1" applyFont="1" applyBorder="1"/>
    <xf numFmtId="164" fontId="4" fillId="0" borderId="1" xfId="0" applyNumberFormat="1" applyFont="1" applyFill="1" applyBorder="1" applyAlignment="1" applyProtection="1">
      <alignment horizontal="right" vertical="center" wrapText="1"/>
    </xf>
    <xf numFmtId="10" fontId="4" fillId="0" borderId="1" xfId="0" applyNumberFormat="1" applyFont="1" applyFill="1" applyBorder="1" applyAlignment="1" applyProtection="1">
      <alignment horizontal="right" vertical="center" wrapText="1"/>
    </xf>
    <xf numFmtId="7" fontId="3" fillId="0" borderId="1" xfId="0" applyNumberFormat="1" applyFont="1" applyBorder="1"/>
    <xf numFmtId="0" fontId="2" fillId="0" borderId="1" xfId="0" quotePrefix="1" applyNumberFormat="1" applyFont="1" applyBorder="1"/>
    <xf numFmtId="164" fontId="2" fillId="0" borderId="1" xfId="0" applyNumberFormat="1" applyFont="1" applyBorder="1" applyAlignment="1">
      <alignment wrapText="1"/>
    </xf>
    <xf numFmtId="164" fontId="2" fillId="0" borderId="1" xfId="0" applyNumberFormat="1" applyFont="1" applyBorder="1"/>
    <xf numFmtId="10" fontId="2" fillId="0" borderId="1" xfId="0" quotePrefix="1" applyNumberFormat="1" applyFont="1" applyBorder="1"/>
    <xf numFmtId="10" fontId="5" fillId="0" borderId="1" xfId="0" applyNumberFormat="1" applyFont="1" applyFill="1" applyBorder="1" applyAlignment="1" applyProtection="1">
      <alignment horizontal="right" vertical="center" wrapText="1"/>
    </xf>
    <xf numFmtId="7" fontId="2" fillId="0" borderId="1" xfId="0" applyNumberFormat="1" applyFont="1" applyBorder="1"/>
    <xf numFmtId="164" fontId="3" fillId="0" borderId="1" xfId="0" quotePrefix="1" applyNumberFormat="1" applyFont="1" applyBorder="1"/>
    <xf numFmtId="164" fontId="6" fillId="0" borderId="1" xfId="1" applyNumberFormat="1" applyFont="1" applyFill="1" applyBorder="1" applyAlignment="1">
      <alignment horizontal="right" wrapText="1"/>
    </xf>
    <xf numFmtId="164" fontId="2" fillId="0" borderId="1" xfId="0" quotePrefix="1" applyNumberFormat="1" applyFont="1" applyBorder="1"/>
    <xf numFmtId="0" fontId="3" fillId="0" borderId="1" xfId="0" quotePrefix="1" applyNumberFormat="1" applyFont="1" applyBorder="1" applyAlignment="1">
      <alignment horizontal="left"/>
    </xf>
    <xf numFmtId="0" fontId="3" fillId="0" borderId="1" xfId="0" applyNumberFormat="1" applyFont="1" applyBorder="1"/>
    <xf numFmtId="164" fontId="4" fillId="0" borderId="1" xfId="0" applyNumberFormat="1" applyFont="1" applyFill="1" applyBorder="1" applyAlignment="1" applyProtection="1">
      <alignment vertical="center" wrapText="1"/>
    </xf>
    <xf numFmtId="164" fontId="5" fillId="0" borderId="1" xfId="0" applyNumberFormat="1" applyFont="1" applyFill="1" applyBorder="1" applyAlignment="1" applyProtection="1">
      <alignment horizontal="right" vertical="center" wrapText="1"/>
    </xf>
    <xf numFmtId="7" fontId="2" fillId="0" borderId="1" xfId="0" quotePrefix="1" applyNumberFormat="1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7" fillId="0" borderId="1" xfId="0" applyFont="1" applyBorder="1"/>
    <xf numFmtId="164" fontId="7" fillId="0" borderId="1" xfId="0" applyNumberFormat="1" applyFont="1" applyBorder="1" applyAlignment="1">
      <alignment wrapText="1"/>
    </xf>
    <xf numFmtId="164" fontId="7" fillId="0" borderId="1" xfId="0" applyNumberFormat="1" applyFont="1" applyBorder="1"/>
    <xf numFmtId="10" fontId="7" fillId="0" borderId="1" xfId="0" applyNumberFormat="1" applyFont="1" applyBorder="1"/>
    <xf numFmtId="10" fontId="7" fillId="0" borderId="1" xfId="0" quotePrefix="1" applyNumberFormat="1" applyFont="1" applyBorder="1"/>
    <xf numFmtId="10" fontId="8" fillId="0" borderId="1" xfId="0" applyNumberFormat="1" applyFont="1" applyFill="1" applyBorder="1" applyAlignment="1" applyProtection="1">
      <alignment horizontal="right" vertical="center" wrapText="1"/>
    </xf>
    <xf numFmtId="7" fontId="7" fillId="0" borderId="1" xfId="0" applyNumberFormat="1" applyFont="1" applyBorder="1"/>
    <xf numFmtId="10" fontId="2" fillId="0" borderId="1" xfId="0" applyNumberFormat="1" applyFont="1" applyBorder="1" applyAlignment="1">
      <alignment horizontal="center" wrapText="1"/>
    </xf>
    <xf numFmtId="10" fontId="3" fillId="0" borderId="1" xfId="0" quotePrefix="1" applyNumberFormat="1" applyFont="1" applyBorder="1" applyAlignment="1">
      <alignment wrapText="1"/>
    </xf>
    <xf numFmtId="10" fontId="3" fillId="0" borderId="1" xfId="0" applyNumberFormat="1" applyFont="1" applyBorder="1" applyAlignment="1">
      <alignment wrapText="1"/>
    </xf>
    <xf numFmtId="10" fontId="2" fillId="0" borderId="1" xfId="0" quotePrefix="1" applyNumberFormat="1" applyFont="1" applyBorder="1" applyAlignment="1">
      <alignment wrapText="1"/>
    </xf>
    <xf numFmtId="10" fontId="7" fillId="0" borderId="1" xfId="0" quotePrefix="1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2" fillId="2" borderId="2" xfId="0" applyNumberFormat="1" applyFont="1" applyFill="1" applyBorder="1" applyAlignment="1">
      <alignment horizontal="center" wrapText="1"/>
    </xf>
    <xf numFmtId="0" fontId="3" fillId="0" borderId="2" xfId="0" quotePrefix="1" applyNumberFormat="1" applyFont="1" applyBorder="1" applyAlignment="1">
      <alignment wrapText="1"/>
    </xf>
    <xf numFmtId="0" fontId="2" fillId="0" borderId="2" xfId="0" applyNumberFormat="1" applyFont="1" applyBorder="1" applyAlignment="1">
      <alignment wrapText="1"/>
    </xf>
    <xf numFmtId="0" fontId="4" fillId="0" borderId="2" xfId="0" applyFont="1" applyFill="1" applyBorder="1" applyAlignment="1" applyProtection="1">
      <alignment vertical="center" wrapText="1"/>
    </xf>
    <xf numFmtId="0" fontId="6" fillId="0" borderId="2" xfId="1" applyFont="1" applyFill="1" applyBorder="1" applyAlignment="1">
      <alignment wrapText="1"/>
    </xf>
    <xf numFmtId="0" fontId="6" fillId="0" borderId="3" xfId="1" applyFont="1" applyFill="1" applyBorder="1" applyAlignment="1">
      <alignment wrapText="1"/>
    </xf>
    <xf numFmtId="0" fontId="3" fillId="0" borderId="2" xfId="0" applyNumberFormat="1" applyFont="1" applyBorder="1" applyAlignment="1">
      <alignment wrapText="1"/>
    </xf>
    <xf numFmtId="0" fontId="7" fillId="0" borderId="2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</cellXfs>
  <cellStyles count="2">
    <cellStyle name="Normal" xfId="0" builtinId="0"/>
    <cellStyle name="Normal_Sheet1" xfId="1" xr:uid="{8E9385CE-1320-4D9A-B26E-DA51960E94E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69"/>
  <sheetViews>
    <sheetView tabSelected="1" workbookViewId="0">
      <selection activeCell="D10" sqref="D10"/>
    </sheetView>
  </sheetViews>
  <sheetFormatPr defaultRowHeight="10.5" x14ac:dyDescent="0.15"/>
  <cols>
    <col min="1" max="1" width="6.140625" style="1" bestFit="1" customWidth="1"/>
    <col min="2" max="2" width="7.28515625" style="1" bestFit="1" customWidth="1"/>
    <col min="3" max="3" width="39.28515625" style="35" bestFit="1" customWidth="1"/>
    <col min="4" max="4" width="14.42578125" style="36" bestFit="1" customWidth="1"/>
    <col min="5" max="5" width="9" style="46" bestFit="1" customWidth="1"/>
    <col min="6" max="6" width="14.28515625" style="36" bestFit="1" customWidth="1"/>
    <col min="7" max="7" width="8.42578125" style="46" customWidth="1"/>
    <col min="8" max="8" width="14.28515625" style="15" bestFit="1" customWidth="1"/>
    <col min="9" max="9" width="9.28515625" style="17" bestFit="1" customWidth="1"/>
    <col min="10" max="10" width="14.28515625" style="15" bestFit="1" customWidth="1"/>
    <col min="11" max="11" width="9" style="17" bestFit="1" customWidth="1"/>
    <col min="12" max="12" width="14.5703125" style="15" bestFit="1" customWidth="1"/>
    <col min="13" max="13" width="9" style="17" bestFit="1" customWidth="1"/>
    <col min="14" max="14" width="14.5703125" style="15" bestFit="1" customWidth="1"/>
    <col min="15" max="15" width="9.28515625" style="17" bestFit="1" customWidth="1"/>
    <col min="16" max="16" width="14.5703125" style="15" bestFit="1" customWidth="1"/>
    <col min="17" max="17" width="9.28515625" style="17" bestFit="1" customWidth="1"/>
    <col min="18" max="18" width="14.5703125" style="15" bestFit="1" customWidth="1"/>
    <col min="19" max="19" width="9.28515625" style="1" bestFit="1" customWidth="1"/>
    <col min="20" max="20" width="14.5703125" style="15" bestFit="1" customWidth="1"/>
    <col min="21" max="21" width="9.28515625" style="17" bestFit="1" customWidth="1"/>
    <col min="22" max="22" width="14.5703125" style="15" bestFit="1" customWidth="1"/>
    <col min="23" max="23" width="9.28515625" style="17" bestFit="1" customWidth="1"/>
    <col min="24" max="24" width="14.5703125" style="15" bestFit="1" customWidth="1"/>
    <col min="25" max="25" width="9.28515625" style="17" bestFit="1" customWidth="1"/>
    <col min="26" max="26" width="15.28515625" style="1" bestFit="1" customWidth="1"/>
    <col min="27" max="27" width="9.28515625" style="17" bestFit="1" customWidth="1"/>
    <col min="28" max="28" width="15.28515625" style="1" bestFit="1" customWidth="1"/>
    <col min="29" max="29" width="9.28515625" style="17" bestFit="1" customWidth="1"/>
    <col min="30" max="30" width="15.28515625" style="1" bestFit="1" customWidth="1"/>
    <col min="31" max="31" width="9.28515625" style="17" bestFit="1" customWidth="1"/>
    <col min="32" max="32" width="15.28515625" style="1" bestFit="1" customWidth="1"/>
    <col min="33" max="33" width="9.28515625" style="17" bestFit="1" customWidth="1"/>
    <col min="34" max="34" width="15.28515625" style="1" bestFit="1" customWidth="1"/>
    <col min="35" max="35" width="9.28515625" style="17" bestFit="1" customWidth="1"/>
    <col min="36" max="36" width="15.28515625" style="1" bestFit="1" customWidth="1"/>
    <col min="37" max="37" width="9.28515625" style="17" bestFit="1" customWidth="1"/>
    <col min="38" max="38" width="15.28515625" style="1" bestFit="1" customWidth="1"/>
    <col min="39" max="39" width="9.28515625" style="1" bestFit="1" customWidth="1"/>
    <col min="40" max="40" width="15.28515625" style="1" bestFit="1" customWidth="1"/>
    <col min="41" max="41" width="9.28515625" style="17" bestFit="1" customWidth="1"/>
    <col min="42" max="16384" width="9.140625" style="1"/>
  </cols>
  <sheetData>
    <row r="1" spans="1:41" x14ac:dyDescent="0.15">
      <c r="A1" s="62" t="s">
        <v>86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50"/>
      <c r="AG1" s="50"/>
      <c r="AH1" s="50"/>
      <c r="AI1" s="50"/>
      <c r="AJ1" s="50"/>
      <c r="AK1" s="50"/>
      <c r="AL1" s="50"/>
      <c r="AM1" s="50"/>
      <c r="AN1" s="50"/>
      <c r="AO1" s="50"/>
    </row>
    <row r="2" spans="1:41" x14ac:dyDescent="0.15">
      <c r="A2" s="62" t="s">
        <v>142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51"/>
      <c r="AG2" s="51"/>
      <c r="AH2" s="51"/>
      <c r="AI2" s="51"/>
      <c r="AJ2" s="51"/>
      <c r="AK2" s="51"/>
      <c r="AL2" s="51"/>
      <c r="AM2" s="51"/>
      <c r="AN2" s="51"/>
      <c r="AO2" s="51"/>
    </row>
    <row r="3" spans="1:41" x14ac:dyDescent="0.15">
      <c r="A3" s="2"/>
      <c r="B3" s="2"/>
      <c r="C3" s="3"/>
      <c r="D3" s="4"/>
      <c r="E3" s="44"/>
      <c r="F3" s="4"/>
      <c r="G3" s="44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49"/>
      <c r="T3" s="5"/>
      <c r="U3" s="6"/>
      <c r="V3" s="5"/>
      <c r="W3" s="6"/>
      <c r="X3" s="5"/>
      <c r="Y3" s="6"/>
      <c r="Z3" s="49"/>
      <c r="AA3" s="6"/>
      <c r="AB3" s="49"/>
      <c r="AC3" s="6"/>
      <c r="AD3" s="49"/>
      <c r="AE3" s="6"/>
      <c r="AF3" s="49"/>
      <c r="AG3" s="49"/>
      <c r="AH3" s="2"/>
      <c r="AI3" s="7"/>
      <c r="AJ3" s="2"/>
      <c r="AK3" s="7"/>
      <c r="AL3" s="2"/>
      <c r="AM3" s="2"/>
      <c r="AN3" s="2"/>
      <c r="AO3" s="7"/>
    </row>
    <row r="4" spans="1:41" ht="34.5" customHeight="1" x14ac:dyDescent="0.15">
      <c r="A4" s="8" t="s">
        <v>88</v>
      </c>
      <c r="B4" s="8" t="s">
        <v>87</v>
      </c>
      <c r="C4" s="52" t="s">
        <v>89</v>
      </c>
      <c r="D4" s="10" t="s">
        <v>143</v>
      </c>
      <c r="E4" s="11" t="s">
        <v>144</v>
      </c>
      <c r="F4" s="10" t="s">
        <v>128</v>
      </c>
      <c r="G4" s="11" t="s">
        <v>129</v>
      </c>
      <c r="H4" s="10" t="s">
        <v>126</v>
      </c>
      <c r="I4" s="11" t="s">
        <v>127</v>
      </c>
      <c r="J4" s="10" t="s">
        <v>123</v>
      </c>
      <c r="K4" s="11" t="s">
        <v>125</v>
      </c>
      <c r="L4" s="10" t="s">
        <v>121</v>
      </c>
      <c r="M4" s="11" t="s">
        <v>124</v>
      </c>
      <c r="N4" s="10" t="s">
        <v>117</v>
      </c>
      <c r="O4" s="11" t="s">
        <v>116</v>
      </c>
      <c r="P4" s="10" t="s">
        <v>114</v>
      </c>
      <c r="Q4" s="11" t="s">
        <v>115</v>
      </c>
      <c r="R4" s="10" t="s">
        <v>112</v>
      </c>
      <c r="S4" s="11" t="s">
        <v>113</v>
      </c>
      <c r="T4" s="10" t="s">
        <v>110</v>
      </c>
      <c r="U4" s="11" t="s">
        <v>111</v>
      </c>
      <c r="V4" s="10" t="s">
        <v>100</v>
      </c>
      <c r="W4" s="11" t="s">
        <v>105</v>
      </c>
      <c r="X4" s="10" t="s">
        <v>101</v>
      </c>
      <c r="Y4" s="11" t="s">
        <v>106</v>
      </c>
      <c r="Z4" s="9" t="s">
        <v>97</v>
      </c>
      <c r="AA4" s="11" t="s">
        <v>98</v>
      </c>
      <c r="AB4" s="12" t="s">
        <v>94</v>
      </c>
      <c r="AC4" s="11" t="s">
        <v>95</v>
      </c>
      <c r="AD4" s="9" t="s">
        <v>92</v>
      </c>
      <c r="AE4" s="11" t="s">
        <v>93</v>
      </c>
      <c r="AF4" s="8" t="s">
        <v>90</v>
      </c>
      <c r="AG4" s="11" t="s">
        <v>91</v>
      </c>
      <c r="AH4" s="8" t="s">
        <v>3</v>
      </c>
      <c r="AI4" s="11" t="s">
        <v>82</v>
      </c>
      <c r="AJ4" s="8" t="s">
        <v>2</v>
      </c>
      <c r="AK4" s="11" t="s">
        <v>81</v>
      </c>
      <c r="AL4" s="8" t="s">
        <v>1</v>
      </c>
      <c r="AM4" s="9" t="s">
        <v>80</v>
      </c>
      <c r="AN4" s="8" t="s">
        <v>0</v>
      </c>
      <c r="AO4" s="11" t="s">
        <v>75</v>
      </c>
    </row>
    <row r="5" spans="1:41" x14ac:dyDescent="0.15">
      <c r="A5" s="13" t="s">
        <v>4</v>
      </c>
      <c r="B5" s="13" t="s">
        <v>5</v>
      </c>
      <c r="C5" s="53" t="s">
        <v>6</v>
      </c>
      <c r="D5" s="60">
        <v>0</v>
      </c>
      <c r="E5" s="45">
        <f>D5/$D$62</f>
        <v>0</v>
      </c>
      <c r="F5" s="14">
        <v>0</v>
      </c>
      <c r="G5" s="45">
        <f>F5/$F$62</f>
        <v>0</v>
      </c>
      <c r="H5" s="15">
        <v>0</v>
      </c>
      <c r="I5" s="16">
        <f>H5/$H$62</f>
        <v>0</v>
      </c>
      <c r="J5" s="15">
        <v>0</v>
      </c>
      <c r="K5" s="17">
        <f>J5/$J$62</f>
        <v>0</v>
      </c>
      <c r="L5" s="18">
        <v>5568.81</v>
      </c>
      <c r="M5" s="16">
        <f>L5/$L$62</f>
        <v>1.0710227823203667E-3</v>
      </c>
      <c r="N5" s="18">
        <v>608890.21</v>
      </c>
      <c r="O5" s="16">
        <f>N5/$N$62</f>
        <v>0.11766996057411247</v>
      </c>
      <c r="P5" s="15">
        <v>448532.23</v>
      </c>
      <c r="Q5" s="17">
        <f>P5/$P$62</f>
        <v>0.1012655178226459</v>
      </c>
      <c r="R5" s="18">
        <v>615</v>
      </c>
      <c r="S5" s="19">
        <f>R5/$R$62</f>
        <v>1.0171861758437825E-4</v>
      </c>
      <c r="T5" s="18">
        <v>3125</v>
      </c>
      <c r="U5" s="19">
        <f>T5/$T$62</f>
        <v>5.2957249576495368E-4</v>
      </c>
      <c r="V5" s="18">
        <v>725352.47</v>
      </c>
      <c r="W5" s="19">
        <f>V5/$V$62</f>
        <v>9.5231739724993714E-2</v>
      </c>
      <c r="X5" s="18">
        <v>23711</v>
      </c>
      <c r="Y5" s="19">
        <f>X5/$X$62</f>
        <v>3.837004576377606E-3</v>
      </c>
      <c r="Z5" s="20">
        <v>0</v>
      </c>
      <c r="AA5" s="16">
        <f>Z5/$Z$62</f>
        <v>0</v>
      </c>
      <c r="AB5" s="20">
        <v>928867.01</v>
      </c>
      <c r="AC5" s="17">
        <f>AB5/$AB$62</f>
        <v>0.14764485824112747</v>
      </c>
      <c r="AD5" s="20">
        <v>1807.5</v>
      </c>
      <c r="AE5" s="16">
        <f>AD5/$AD$62</f>
        <v>3.075720193156045E-4</v>
      </c>
      <c r="AF5" s="20">
        <v>251613.74</v>
      </c>
      <c r="AG5" s="17">
        <f>AF5/$AF$62</f>
        <v>4.0651345366093806E-2</v>
      </c>
      <c r="AH5" s="20">
        <v>202805.88</v>
      </c>
      <c r="AI5" s="17">
        <f>AH5/$AH$62</f>
        <v>3.9095676746514776E-2</v>
      </c>
      <c r="AJ5" s="20">
        <v>246167.94</v>
      </c>
      <c r="AK5" s="17">
        <f>AJ5/$AJ$62</f>
        <v>4.3556553404589915E-2</v>
      </c>
      <c r="AL5" s="20">
        <v>0</v>
      </c>
      <c r="AM5" s="17">
        <f>AL5/$AL$62</f>
        <v>0</v>
      </c>
      <c r="AN5" s="20">
        <v>13281.16</v>
      </c>
      <c r="AO5" s="17">
        <f>AN5/$AN$62</f>
        <v>2.357854936378185E-3</v>
      </c>
    </row>
    <row r="6" spans="1:41" x14ac:dyDescent="0.15">
      <c r="A6" s="13" t="s">
        <v>7</v>
      </c>
      <c r="B6" s="13" t="s">
        <v>5</v>
      </c>
      <c r="C6" s="53" t="s">
        <v>8</v>
      </c>
      <c r="D6" s="60">
        <v>0</v>
      </c>
      <c r="E6" s="45">
        <f>D6/$D$62</f>
        <v>0</v>
      </c>
      <c r="F6" s="14">
        <v>0</v>
      </c>
      <c r="G6" s="45">
        <f t="shared" ref="G6:G62" si="0">F6/$F$62</f>
        <v>0</v>
      </c>
      <c r="H6" s="15">
        <v>0</v>
      </c>
      <c r="I6" s="16">
        <f>H6/$H$62</f>
        <v>0</v>
      </c>
      <c r="J6" s="15">
        <v>0</v>
      </c>
      <c r="K6" s="17">
        <f>J6/$J$62</f>
        <v>0</v>
      </c>
      <c r="L6" s="18">
        <v>0</v>
      </c>
      <c r="M6" s="16">
        <f>L6/$L$62</f>
        <v>0</v>
      </c>
      <c r="N6" s="18">
        <v>0</v>
      </c>
      <c r="O6" s="16">
        <f>N6/$N$62</f>
        <v>0</v>
      </c>
      <c r="P6" s="15">
        <v>0</v>
      </c>
      <c r="Q6" s="17">
        <f>P6/$P$62</f>
        <v>0</v>
      </c>
      <c r="R6" s="18">
        <v>0</v>
      </c>
      <c r="S6" s="19">
        <f>R6/$R$62</f>
        <v>0</v>
      </c>
      <c r="T6" s="18">
        <v>0</v>
      </c>
      <c r="U6" s="19">
        <f>T6/$T$62</f>
        <v>0</v>
      </c>
      <c r="V6" s="18">
        <v>0</v>
      </c>
      <c r="W6" s="19">
        <f>V6/$V$62</f>
        <v>0</v>
      </c>
      <c r="X6" s="18">
        <v>0</v>
      </c>
      <c r="Y6" s="19">
        <f>X6/$X$62</f>
        <v>0</v>
      </c>
      <c r="Z6" s="20">
        <v>0</v>
      </c>
      <c r="AA6" s="16">
        <f>Z6/$Z$62</f>
        <v>0</v>
      </c>
      <c r="AB6" s="20">
        <v>0</v>
      </c>
      <c r="AC6" s="17">
        <f>AB6/$AB$62</f>
        <v>0</v>
      </c>
      <c r="AD6" s="20">
        <v>0</v>
      </c>
      <c r="AE6" s="16">
        <f>AD6/$AD$62</f>
        <v>0</v>
      </c>
      <c r="AF6" s="20">
        <v>0</v>
      </c>
      <c r="AG6" s="17">
        <f>AF6/$AF$62</f>
        <v>0</v>
      </c>
      <c r="AH6" s="20">
        <v>0</v>
      </c>
      <c r="AI6" s="17">
        <f>AH6/$AH$62</f>
        <v>0</v>
      </c>
      <c r="AJ6" s="20">
        <v>0</v>
      </c>
      <c r="AK6" s="17">
        <f>AJ6/$AJ$62</f>
        <v>0</v>
      </c>
      <c r="AL6" s="20">
        <v>0</v>
      </c>
      <c r="AM6" s="17">
        <f>AL6/$AL$62</f>
        <v>0</v>
      </c>
      <c r="AN6" s="20">
        <v>2202</v>
      </c>
      <c r="AO6" s="17">
        <f>AN6/$AN$62</f>
        <v>3.90929449679453E-4</v>
      </c>
    </row>
    <row r="7" spans="1:41" s="2" customFormat="1" x14ac:dyDescent="0.15">
      <c r="A7" s="21"/>
      <c r="B7" s="21"/>
      <c r="C7" s="54" t="s">
        <v>76</v>
      </c>
      <c r="D7" s="61">
        <f>SUM(D5:D6)</f>
        <v>0</v>
      </c>
      <c r="E7" s="47">
        <f>D7/$D$62</f>
        <v>0</v>
      </c>
      <c r="F7" s="22">
        <f>SUM(F5:F6)</f>
        <v>0</v>
      </c>
      <c r="G7" s="47">
        <f t="shared" si="0"/>
        <v>0</v>
      </c>
      <c r="H7" s="23">
        <f>SUM(H5:H6)</f>
        <v>0</v>
      </c>
      <c r="I7" s="24">
        <f>H7/$H$62</f>
        <v>0</v>
      </c>
      <c r="J7" s="23">
        <f>SUM(J5:J6)</f>
        <v>0</v>
      </c>
      <c r="K7" s="7">
        <f>J7/$J$62</f>
        <v>0</v>
      </c>
      <c r="L7" s="23">
        <f>SUM(L5:L6)</f>
        <v>5568.81</v>
      </c>
      <c r="M7" s="24">
        <f>L7/$L$62</f>
        <v>1.0710227823203667E-3</v>
      </c>
      <c r="N7" s="23">
        <f>SUM(N5:N6)</f>
        <v>608890.21</v>
      </c>
      <c r="O7" s="24">
        <f>N7/$N$62</f>
        <v>0.11766996057411247</v>
      </c>
      <c r="P7" s="23">
        <f>SUM(P5:P6)</f>
        <v>448532.23</v>
      </c>
      <c r="Q7" s="7">
        <f>P7/$P$62</f>
        <v>0.1012655178226459</v>
      </c>
      <c r="R7" s="23">
        <f>SUM(R5:R6)</f>
        <v>615</v>
      </c>
      <c r="S7" s="25">
        <f>R7/$R$62</f>
        <v>1.0171861758437825E-4</v>
      </c>
      <c r="T7" s="23">
        <f>SUM(T5:T6)</f>
        <v>3125</v>
      </c>
      <c r="U7" s="25">
        <f>T7/$T$62</f>
        <v>5.2957249576495368E-4</v>
      </c>
      <c r="V7" s="23">
        <f>SUM(V5:V6)</f>
        <v>725352.47</v>
      </c>
      <c r="W7" s="25">
        <f>V7/$V$62</f>
        <v>9.5231739724993714E-2</v>
      </c>
      <c r="X7" s="23">
        <f>SUM(X5:X6)</f>
        <v>23711</v>
      </c>
      <c r="Y7" s="25">
        <f>X7/$X$62</f>
        <v>3.837004576377606E-3</v>
      </c>
      <c r="Z7" s="26">
        <f>SUM(Z5:Z6)</f>
        <v>0</v>
      </c>
      <c r="AA7" s="24">
        <f>Z7/$Z$62</f>
        <v>0</v>
      </c>
      <c r="AB7" s="26">
        <f>SUM(AB5:AB6)</f>
        <v>928867.01</v>
      </c>
      <c r="AC7" s="7">
        <f>AB7/$AB$62</f>
        <v>0.14764485824112747</v>
      </c>
      <c r="AD7" s="26">
        <f>SUM(AD5:AD6)</f>
        <v>1807.5</v>
      </c>
      <c r="AE7" s="24">
        <f>AD7/$AD$62</f>
        <v>3.075720193156045E-4</v>
      </c>
      <c r="AF7" s="26">
        <f>SUM(AF5:AF6)</f>
        <v>251613.74</v>
      </c>
      <c r="AG7" s="7">
        <f>AF7/$AF$62</f>
        <v>4.0651345366093806E-2</v>
      </c>
      <c r="AH7" s="26">
        <f>SUM(AH5:AH6)</f>
        <v>202805.88</v>
      </c>
      <c r="AI7" s="7">
        <f>AH7/$AH$62</f>
        <v>3.9095676746514776E-2</v>
      </c>
      <c r="AJ7" s="26">
        <f>SUM(AJ5:AJ6)</f>
        <v>246167.94</v>
      </c>
      <c r="AK7" s="7">
        <f>AJ7/$AJ$62</f>
        <v>4.3556553404589915E-2</v>
      </c>
      <c r="AL7" s="26">
        <f>SUM(AL5:AL6)</f>
        <v>0</v>
      </c>
      <c r="AM7" s="7">
        <f>AL7/$AL$62</f>
        <v>0</v>
      </c>
      <c r="AN7" s="26">
        <f>SUM(AN5:AN6)</f>
        <v>15483.16</v>
      </c>
      <c r="AO7" s="7">
        <f>AN7/$AN$62</f>
        <v>2.7487843860576383E-3</v>
      </c>
    </row>
    <row r="8" spans="1:41" x14ac:dyDescent="0.15">
      <c r="A8" s="13"/>
      <c r="B8" s="13"/>
      <c r="C8" s="53"/>
      <c r="E8" s="45"/>
      <c r="F8" s="14"/>
      <c r="G8" s="45"/>
      <c r="H8" s="27"/>
      <c r="I8" s="16"/>
      <c r="J8" s="27"/>
      <c r="M8" s="16"/>
      <c r="N8" s="27"/>
      <c r="O8" s="16"/>
      <c r="P8" s="27"/>
      <c r="R8" s="27"/>
      <c r="S8" s="19"/>
      <c r="U8" s="19"/>
      <c r="V8" s="27"/>
      <c r="W8" s="19"/>
      <c r="X8" s="27"/>
      <c r="Y8" s="19"/>
      <c r="Z8" s="13"/>
      <c r="AA8" s="16"/>
      <c r="AD8" s="13"/>
      <c r="AE8" s="16"/>
      <c r="AF8" s="20"/>
      <c r="AH8" s="20"/>
      <c r="AJ8" s="20"/>
      <c r="AL8" s="20"/>
      <c r="AM8" s="17"/>
      <c r="AN8" s="20"/>
    </row>
    <row r="9" spans="1:41" x14ac:dyDescent="0.15">
      <c r="A9" s="13" t="s">
        <v>9</v>
      </c>
      <c r="B9" s="13" t="s">
        <v>10</v>
      </c>
      <c r="C9" s="53" t="s">
        <v>11</v>
      </c>
      <c r="D9" s="60">
        <v>0</v>
      </c>
      <c r="E9" s="45">
        <f>D9/$D$62</f>
        <v>0</v>
      </c>
      <c r="F9" s="28">
        <v>0</v>
      </c>
      <c r="G9" s="45">
        <f t="shared" si="0"/>
        <v>0</v>
      </c>
      <c r="H9" s="15">
        <v>0</v>
      </c>
      <c r="I9" s="16">
        <f>H9/$H$62</f>
        <v>0</v>
      </c>
      <c r="J9" s="15">
        <v>0</v>
      </c>
      <c r="K9" s="17">
        <f>J9/$J$62</f>
        <v>0</v>
      </c>
      <c r="L9" s="18">
        <v>0</v>
      </c>
      <c r="M9" s="16">
        <f>L9/$L$62</f>
        <v>0</v>
      </c>
      <c r="N9" s="18">
        <v>0</v>
      </c>
      <c r="O9" s="16">
        <f>N9/$N$62</f>
        <v>0</v>
      </c>
      <c r="P9" s="15">
        <v>0</v>
      </c>
      <c r="Q9" s="17">
        <f>P9/$P$62</f>
        <v>0</v>
      </c>
      <c r="R9" s="18">
        <v>0</v>
      </c>
      <c r="S9" s="19">
        <f>R9/$R$62</f>
        <v>0</v>
      </c>
      <c r="T9" s="18">
        <v>0</v>
      </c>
      <c r="U9" s="19">
        <f>T9/$T$62</f>
        <v>0</v>
      </c>
      <c r="V9" s="18">
        <v>56500</v>
      </c>
      <c r="W9" s="19">
        <f>V9/$V$62</f>
        <v>7.4179016643620794E-3</v>
      </c>
      <c r="X9" s="18">
        <v>0</v>
      </c>
      <c r="Y9" s="19">
        <f>X9/$X$62</f>
        <v>0</v>
      </c>
      <c r="Z9" s="20">
        <v>25000</v>
      </c>
      <c r="AA9" s="16">
        <f>Z9/$Z$62</f>
        <v>4.0940831241315541E-3</v>
      </c>
      <c r="AB9" s="20">
        <v>0</v>
      </c>
      <c r="AC9" s="17">
        <f>AB9/$AB$62</f>
        <v>0</v>
      </c>
      <c r="AD9" s="20">
        <v>0</v>
      </c>
      <c r="AE9" s="16">
        <f>AD9/$AD$62</f>
        <v>0</v>
      </c>
      <c r="AF9" s="20">
        <v>0</v>
      </c>
      <c r="AG9" s="17">
        <f>AF9/$AF$62</f>
        <v>0</v>
      </c>
      <c r="AH9" s="20">
        <v>0</v>
      </c>
      <c r="AI9" s="17">
        <f>AH9/$AH$62</f>
        <v>0</v>
      </c>
      <c r="AJ9" s="20">
        <v>0</v>
      </c>
      <c r="AK9" s="17">
        <f>AJ9/$AJ$62</f>
        <v>0</v>
      </c>
      <c r="AL9" s="20">
        <v>19663.169999999998</v>
      </c>
      <c r="AM9" s="17">
        <f>AL9/$AL$62</f>
        <v>3.2947203975450365E-3</v>
      </c>
      <c r="AN9" s="20">
        <v>99795.27</v>
      </c>
      <c r="AO9" s="17">
        <f>AN9/$AN$62</f>
        <v>1.7717034505773128E-2</v>
      </c>
    </row>
    <row r="10" spans="1:41" x14ac:dyDescent="0.15">
      <c r="A10" s="13" t="s">
        <v>12</v>
      </c>
      <c r="B10" s="13" t="s">
        <v>10</v>
      </c>
      <c r="C10" s="53" t="s">
        <v>13</v>
      </c>
      <c r="D10" s="60">
        <v>1090624.6599999999</v>
      </c>
      <c r="E10" s="45">
        <f>D10/$D$62</f>
        <v>0.18515256135265143</v>
      </c>
      <c r="F10" s="28">
        <v>575881.62</v>
      </c>
      <c r="G10" s="45">
        <f t="shared" si="0"/>
        <v>7.6699057343427829E-2</v>
      </c>
      <c r="H10" s="15">
        <v>909350.15</v>
      </c>
      <c r="I10" s="16">
        <f>H10/$H$62</f>
        <v>0.14204525476250787</v>
      </c>
      <c r="J10" s="15">
        <v>848472.2</v>
      </c>
      <c r="K10" s="17">
        <f>J10/$J$62</f>
        <v>0.16395587929298283</v>
      </c>
      <c r="L10" s="18">
        <v>872578.07</v>
      </c>
      <c r="M10" s="16">
        <f>L10/$L$62</f>
        <v>0.16781879653339504</v>
      </c>
      <c r="N10" s="18">
        <v>724318.59</v>
      </c>
      <c r="O10" s="16">
        <f>N10/$N$62</f>
        <v>0.13997686040706211</v>
      </c>
      <c r="P10" s="15">
        <v>733782.41</v>
      </c>
      <c r="Q10" s="17">
        <f>P10/$P$62</f>
        <v>0.16566670296535674</v>
      </c>
      <c r="R10" s="18">
        <v>839092.22</v>
      </c>
      <c r="S10" s="19">
        <f>R10/$R$62</f>
        <v>0.13878260267350731</v>
      </c>
      <c r="T10" s="18">
        <v>773572.65</v>
      </c>
      <c r="U10" s="19">
        <f>T10/$T$62</f>
        <v>0.13109209565312288</v>
      </c>
      <c r="V10" s="18">
        <v>869198.77</v>
      </c>
      <c r="W10" s="19">
        <f>V10/$V$62</f>
        <v>0.11411736287866323</v>
      </c>
      <c r="X10" s="18">
        <v>813781.93</v>
      </c>
      <c r="Y10" s="19">
        <f>X10/$X$62</f>
        <v>0.13168929988542874</v>
      </c>
      <c r="Z10" s="20">
        <v>901757.36</v>
      </c>
      <c r="AA10" s="16">
        <f>Z10/$Z$62</f>
        <v>0.14767478358549688</v>
      </c>
      <c r="AB10" s="20">
        <v>779434.25</v>
      </c>
      <c r="AC10" s="17">
        <f>AB10/$AB$62</f>
        <v>0.12389228825074702</v>
      </c>
      <c r="AD10" s="20">
        <v>879713.74</v>
      </c>
      <c r="AE10" s="16">
        <f>AD10/$AD$62</f>
        <v>0.14969589567440258</v>
      </c>
      <c r="AF10" s="20">
        <v>938708.22</v>
      </c>
      <c r="AG10" s="17">
        <f>AF10/$AF$62</f>
        <v>0.1516600486492159</v>
      </c>
      <c r="AH10" s="20">
        <v>844914.61</v>
      </c>
      <c r="AI10" s="17">
        <f>AH10/$AH$62</f>
        <v>0.16287746918860341</v>
      </c>
      <c r="AJ10" s="20">
        <v>666876.36</v>
      </c>
      <c r="AK10" s="17">
        <f>AJ10/$AJ$62</f>
        <v>0.11799601438188306</v>
      </c>
      <c r="AL10" s="20">
        <v>557494.99</v>
      </c>
      <c r="AM10" s="17">
        <f>AL10/$AL$62</f>
        <v>9.3412716010804267E-2</v>
      </c>
      <c r="AN10" s="20">
        <v>590918.94999999995</v>
      </c>
      <c r="AO10" s="17">
        <f>AN10/$AN$62</f>
        <v>0.10490809261065404</v>
      </c>
    </row>
    <row r="11" spans="1:41" s="2" customFormat="1" x14ac:dyDescent="0.15">
      <c r="A11" s="21"/>
      <c r="B11" s="21"/>
      <c r="C11" s="54" t="s">
        <v>84</v>
      </c>
      <c r="D11" s="61">
        <f>SUM(D9:D10)</f>
        <v>1090624.6599999999</v>
      </c>
      <c r="E11" s="47">
        <f>D11/$D$62</f>
        <v>0.18515256135265143</v>
      </c>
      <c r="F11" s="22">
        <f>SUM(F9:F10)</f>
        <v>575881.62</v>
      </c>
      <c r="G11" s="47">
        <f t="shared" si="0"/>
        <v>7.6699057343427829E-2</v>
      </c>
      <c r="H11" s="23">
        <f>SUM(H9:H10)</f>
        <v>909350.15</v>
      </c>
      <c r="I11" s="24">
        <f>H11/$H$62</f>
        <v>0.14204525476250787</v>
      </c>
      <c r="J11" s="23">
        <f>SUM(J9:J10)</f>
        <v>848472.2</v>
      </c>
      <c r="K11" s="7">
        <f>J11/$J$62</f>
        <v>0.16395587929298283</v>
      </c>
      <c r="L11" s="23">
        <f>SUM(L9:L10)</f>
        <v>872578.07</v>
      </c>
      <c r="M11" s="24">
        <f>L11/$L$62</f>
        <v>0.16781879653339504</v>
      </c>
      <c r="N11" s="23">
        <f>SUM(N9:N10)</f>
        <v>724318.59</v>
      </c>
      <c r="O11" s="24">
        <f>N11/$N$62</f>
        <v>0.13997686040706211</v>
      </c>
      <c r="P11" s="23">
        <f>SUM(P9:P10)</f>
        <v>733782.41</v>
      </c>
      <c r="Q11" s="7">
        <f>P11/$P$62</f>
        <v>0.16566670296535674</v>
      </c>
      <c r="R11" s="23">
        <f>SUM(R9:R10)</f>
        <v>839092.22</v>
      </c>
      <c r="S11" s="25">
        <f>R11/$R$62</f>
        <v>0.13878260267350731</v>
      </c>
      <c r="T11" s="23">
        <f>SUM(T9:T10)</f>
        <v>773572.65</v>
      </c>
      <c r="U11" s="25">
        <f>T11/$T$62</f>
        <v>0.13109209565312288</v>
      </c>
      <c r="V11" s="23">
        <f>SUM(V9:V10)</f>
        <v>925698.77</v>
      </c>
      <c r="W11" s="25">
        <f>V11/$V$62</f>
        <v>0.12153526454302531</v>
      </c>
      <c r="X11" s="23">
        <f>SUM(X9:X10)</f>
        <v>813781.93</v>
      </c>
      <c r="Y11" s="25">
        <f>X11/$X$62</f>
        <v>0.13168929988542874</v>
      </c>
      <c r="Z11" s="26">
        <f>SUM(Z9:Z10)</f>
        <v>926757.36</v>
      </c>
      <c r="AA11" s="24">
        <f>Z11/$Z$62</f>
        <v>0.15176886670962844</v>
      </c>
      <c r="AB11" s="26">
        <f>SUM(AB9:AB10)</f>
        <v>779434.25</v>
      </c>
      <c r="AC11" s="7">
        <f>AB11/$AB$62</f>
        <v>0.12389228825074702</v>
      </c>
      <c r="AD11" s="26">
        <f>SUM(AD9:AD10)</f>
        <v>879713.74</v>
      </c>
      <c r="AE11" s="24">
        <f>AD11/$AD$62</f>
        <v>0.14969589567440258</v>
      </c>
      <c r="AF11" s="26">
        <f>SUM(AF9:AF10)</f>
        <v>938708.22</v>
      </c>
      <c r="AG11" s="7">
        <f>AF11/$AF$62</f>
        <v>0.1516600486492159</v>
      </c>
      <c r="AH11" s="26">
        <f>SUM(AH9:AH10)</f>
        <v>844914.61</v>
      </c>
      <c r="AI11" s="7">
        <f>AH11/$AH$62</f>
        <v>0.16287746918860341</v>
      </c>
      <c r="AJ11" s="26">
        <f>SUM(AJ9:AJ10)</f>
        <v>666876.36</v>
      </c>
      <c r="AK11" s="7">
        <f>AJ11/$AJ$62</f>
        <v>0.11799601438188306</v>
      </c>
      <c r="AL11" s="26">
        <f>SUM(AL9:AL10)</f>
        <v>577158.16</v>
      </c>
      <c r="AM11" s="7">
        <f>AL11/$AL$62</f>
        <v>9.6707436408349307E-2</v>
      </c>
      <c r="AN11" s="26">
        <f>SUM(AN9:AN10)</f>
        <v>690714.22</v>
      </c>
      <c r="AO11" s="7">
        <f>AN11/$AN$62</f>
        <v>0.12262512711642716</v>
      </c>
    </row>
    <row r="12" spans="1:41" x14ac:dyDescent="0.15">
      <c r="A12" s="13"/>
      <c r="B12" s="13"/>
      <c r="C12" s="53"/>
      <c r="E12" s="45"/>
      <c r="F12" s="14"/>
      <c r="G12" s="45"/>
      <c r="H12" s="27"/>
      <c r="I12" s="16"/>
      <c r="M12" s="16"/>
      <c r="N12" s="27"/>
      <c r="O12" s="16"/>
      <c r="P12" s="27"/>
      <c r="R12" s="27"/>
      <c r="S12" s="19"/>
      <c r="U12" s="19"/>
      <c r="V12" s="27"/>
      <c r="W12" s="19"/>
      <c r="X12" s="27"/>
      <c r="Y12" s="19"/>
      <c r="Z12" s="13"/>
      <c r="AA12" s="16"/>
      <c r="AD12" s="13"/>
      <c r="AE12" s="16"/>
      <c r="AF12" s="20"/>
      <c r="AH12" s="20"/>
      <c r="AJ12" s="20"/>
      <c r="AL12" s="20"/>
      <c r="AM12" s="17"/>
      <c r="AN12" s="20"/>
    </row>
    <row r="13" spans="1:41" x14ac:dyDescent="0.15">
      <c r="A13" s="13" t="s">
        <v>14</v>
      </c>
      <c r="B13" s="13" t="s">
        <v>15</v>
      </c>
      <c r="C13" s="53" t="s">
        <v>16</v>
      </c>
      <c r="D13" s="60">
        <v>0</v>
      </c>
      <c r="E13" s="45">
        <f>D13/$D$62</f>
        <v>0</v>
      </c>
      <c r="F13" s="28">
        <v>0</v>
      </c>
      <c r="G13" s="45">
        <f t="shared" si="0"/>
        <v>0</v>
      </c>
      <c r="H13" s="15">
        <v>0</v>
      </c>
      <c r="I13" s="16">
        <f>H13/$H$62</f>
        <v>0</v>
      </c>
      <c r="J13" s="15">
        <v>0</v>
      </c>
      <c r="K13" s="17">
        <f>J13/$J$62</f>
        <v>0</v>
      </c>
      <c r="L13" s="18">
        <v>0</v>
      </c>
      <c r="M13" s="16">
        <f>L13/$L$62</f>
        <v>0</v>
      </c>
      <c r="N13" s="18">
        <v>0</v>
      </c>
      <c r="O13" s="16">
        <f>N13/$N$62</f>
        <v>0</v>
      </c>
      <c r="P13" s="15">
        <v>0</v>
      </c>
      <c r="Q13" s="17">
        <f>P13/$P$62</f>
        <v>0</v>
      </c>
      <c r="R13" s="27">
        <v>0</v>
      </c>
      <c r="S13" s="19">
        <f>R13/$R$62</f>
        <v>0</v>
      </c>
      <c r="T13" s="18">
        <v>0</v>
      </c>
      <c r="U13" s="19">
        <f>T13/$T$62</f>
        <v>0</v>
      </c>
      <c r="V13" s="18">
        <v>0</v>
      </c>
      <c r="W13" s="19">
        <f>V13/$V$62</f>
        <v>0</v>
      </c>
      <c r="X13" s="18">
        <v>0</v>
      </c>
      <c r="Y13" s="19">
        <f>X13/$X$62</f>
        <v>0</v>
      </c>
      <c r="Z13" s="20">
        <v>0</v>
      </c>
      <c r="AA13" s="16">
        <f>Z13/$Z$62</f>
        <v>0</v>
      </c>
      <c r="AB13" s="20">
        <v>0</v>
      </c>
      <c r="AC13" s="17">
        <f>AB13/$AB$62</f>
        <v>0</v>
      </c>
      <c r="AD13" s="20">
        <v>0</v>
      </c>
      <c r="AE13" s="16">
        <f>AD13/$AD$62</f>
        <v>0</v>
      </c>
      <c r="AF13" s="20">
        <v>0</v>
      </c>
      <c r="AG13" s="17">
        <f>AF13/$AF$62</f>
        <v>0</v>
      </c>
      <c r="AH13" s="20">
        <v>0</v>
      </c>
      <c r="AI13" s="17">
        <f>AH13/$AH$62</f>
        <v>0</v>
      </c>
      <c r="AJ13" s="20">
        <v>146297.29999999999</v>
      </c>
      <c r="AK13" s="17">
        <f>AJ13/$AJ$62</f>
        <v>2.5885605413919096E-2</v>
      </c>
      <c r="AL13" s="20">
        <v>53702.7</v>
      </c>
      <c r="AM13" s="17">
        <f>AL13/$AL$62</f>
        <v>8.9983141626320592E-3</v>
      </c>
      <c r="AN13" s="20">
        <v>100000</v>
      </c>
      <c r="AO13" s="17">
        <f>AN13/$AN$62</f>
        <v>1.7753381002699953E-2</v>
      </c>
    </row>
    <row r="14" spans="1:41" x14ac:dyDescent="0.15">
      <c r="A14" s="13" t="s">
        <v>17</v>
      </c>
      <c r="B14" s="13" t="s">
        <v>15</v>
      </c>
      <c r="C14" s="53" t="s">
        <v>18</v>
      </c>
      <c r="D14" s="60">
        <v>0</v>
      </c>
      <c r="E14" s="45">
        <f>D14/$D$62</f>
        <v>0</v>
      </c>
      <c r="F14" s="28">
        <v>0</v>
      </c>
      <c r="G14" s="45">
        <f t="shared" si="0"/>
        <v>0</v>
      </c>
      <c r="H14" s="15">
        <v>0</v>
      </c>
      <c r="I14" s="16">
        <f>H14/$H$62</f>
        <v>0</v>
      </c>
      <c r="J14" s="15">
        <v>0</v>
      </c>
      <c r="K14" s="17">
        <f>J14/$J$62</f>
        <v>0</v>
      </c>
      <c r="L14" s="18">
        <v>0</v>
      </c>
      <c r="M14" s="16">
        <f>L14/$L$62</f>
        <v>0</v>
      </c>
      <c r="N14" s="18">
        <v>0</v>
      </c>
      <c r="O14" s="16">
        <f>N14/$N$62</f>
        <v>0</v>
      </c>
      <c r="P14" s="15">
        <v>0</v>
      </c>
      <c r="Q14" s="17">
        <f>P14/$P$62</f>
        <v>0</v>
      </c>
      <c r="R14" s="27">
        <v>0</v>
      </c>
      <c r="S14" s="19">
        <f>R14/$R$62</f>
        <v>0</v>
      </c>
      <c r="T14" s="18">
        <v>0</v>
      </c>
      <c r="U14" s="19">
        <f>T14/$T$62</f>
        <v>0</v>
      </c>
      <c r="V14" s="18">
        <v>0</v>
      </c>
      <c r="W14" s="19">
        <f>V14/$V$62</f>
        <v>0</v>
      </c>
      <c r="X14" s="18">
        <v>0</v>
      </c>
      <c r="Y14" s="19">
        <f>X14/$X$62</f>
        <v>0</v>
      </c>
      <c r="Z14" s="20">
        <v>0</v>
      </c>
      <c r="AA14" s="16">
        <f>Z14/$Z$62</f>
        <v>0</v>
      </c>
      <c r="AB14" s="20">
        <v>0</v>
      </c>
      <c r="AC14" s="17">
        <f>AB14/$AB$62</f>
        <v>0</v>
      </c>
      <c r="AD14" s="20">
        <v>0</v>
      </c>
      <c r="AE14" s="16">
        <f>AD14/$AD$62</f>
        <v>0</v>
      </c>
      <c r="AF14" s="20">
        <v>0</v>
      </c>
      <c r="AG14" s="17">
        <f>AF14/$AF$62</f>
        <v>0</v>
      </c>
      <c r="AH14" s="20">
        <v>0</v>
      </c>
      <c r="AI14" s="17">
        <f>AH14/$AH$62</f>
        <v>0</v>
      </c>
      <c r="AJ14" s="20">
        <v>0</v>
      </c>
      <c r="AK14" s="17">
        <f>AJ14/$AJ$62</f>
        <v>0</v>
      </c>
      <c r="AL14" s="20">
        <v>6771.42</v>
      </c>
      <c r="AM14" s="17">
        <f>AL14/$AL$62</f>
        <v>1.134605233761617E-3</v>
      </c>
      <c r="AN14" s="20">
        <v>93228.58</v>
      </c>
      <c r="AO14" s="17">
        <f>AN14/$AN$62</f>
        <v>1.6551225010806928E-2</v>
      </c>
    </row>
    <row r="15" spans="1:41" x14ac:dyDescent="0.15">
      <c r="A15" s="13" t="s">
        <v>19</v>
      </c>
      <c r="B15" s="13" t="s">
        <v>15</v>
      </c>
      <c r="C15" s="53" t="s">
        <v>20</v>
      </c>
      <c r="D15" s="60">
        <v>0</v>
      </c>
      <c r="E15" s="45">
        <f>D15/$D$62</f>
        <v>0</v>
      </c>
      <c r="F15" s="28">
        <v>5000</v>
      </c>
      <c r="G15" s="45">
        <f t="shared" si="0"/>
        <v>6.6592729026000014E-4</v>
      </c>
      <c r="H15" s="15">
        <v>87500</v>
      </c>
      <c r="I15" s="16">
        <f>H15/$H$62</f>
        <v>1.366795814760622E-2</v>
      </c>
      <c r="J15" s="15">
        <v>0</v>
      </c>
      <c r="K15" s="17">
        <f>J15/$J$62</f>
        <v>0</v>
      </c>
      <c r="L15" s="18">
        <v>0</v>
      </c>
      <c r="M15" s="16">
        <f>L15/$L$62</f>
        <v>0</v>
      </c>
      <c r="N15" s="18">
        <v>0</v>
      </c>
      <c r="O15" s="16">
        <f>N15/$N$62</f>
        <v>0</v>
      </c>
      <c r="P15" s="15">
        <v>0</v>
      </c>
      <c r="Q15" s="17">
        <f>P15/$P$62</f>
        <v>0</v>
      </c>
      <c r="R15" s="27">
        <v>0</v>
      </c>
      <c r="S15" s="19">
        <f>R15/$R$62</f>
        <v>0</v>
      </c>
      <c r="T15" s="18">
        <v>0</v>
      </c>
      <c r="U15" s="19">
        <f>T15/$T$62</f>
        <v>0</v>
      </c>
      <c r="V15" s="18">
        <v>0</v>
      </c>
      <c r="W15" s="19">
        <f>V15/$V$62</f>
        <v>0</v>
      </c>
      <c r="X15" s="18">
        <v>0</v>
      </c>
      <c r="Y15" s="19">
        <f>X15/$X$62</f>
        <v>0</v>
      </c>
      <c r="Z15" s="20">
        <v>0</v>
      </c>
      <c r="AA15" s="16">
        <f>Z15/$Z$62</f>
        <v>0</v>
      </c>
      <c r="AB15" s="20">
        <v>0</v>
      </c>
      <c r="AC15" s="17">
        <f>AB15/$AB$62</f>
        <v>0</v>
      </c>
      <c r="AD15" s="20">
        <v>57766.57</v>
      </c>
      <c r="AE15" s="16">
        <f>AD15/$AD$62</f>
        <v>9.8298094516382946E-3</v>
      </c>
      <c r="AF15" s="20">
        <v>33642.03</v>
      </c>
      <c r="AG15" s="17">
        <f>AF15/$AF$62</f>
        <v>5.4352905383723829E-3</v>
      </c>
      <c r="AH15" s="20">
        <v>0</v>
      </c>
      <c r="AI15" s="17">
        <f>AH15/$AH$62</f>
        <v>0</v>
      </c>
      <c r="AJ15" s="20">
        <v>5000</v>
      </c>
      <c r="AK15" s="17">
        <f>AJ15/$AJ$62</f>
        <v>8.8469183689374653E-4</v>
      </c>
      <c r="AL15" s="20">
        <v>47121.45</v>
      </c>
      <c r="AM15" s="17">
        <f>AL15/$AL$62</f>
        <v>7.8955734236594889E-3</v>
      </c>
      <c r="AN15" s="20">
        <v>133227.6</v>
      </c>
      <c r="AO15" s="17">
        <f>AN15/$AN$62</f>
        <v>2.3652403428753084E-2</v>
      </c>
    </row>
    <row r="16" spans="1:41" s="2" customFormat="1" x14ac:dyDescent="0.15">
      <c r="A16" s="21"/>
      <c r="B16" s="21"/>
      <c r="C16" s="54" t="s">
        <v>77</v>
      </c>
      <c r="D16" s="61">
        <f>SUM(D13:D15)</f>
        <v>0</v>
      </c>
      <c r="E16" s="47">
        <f>D16/$D$62</f>
        <v>0</v>
      </c>
      <c r="F16" s="22">
        <f>SUM(F13:F15)</f>
        <v>5000</v>
      </c>
      <c r="G16" s="47">
        <f t="shared" si="0"/>
        <v>6.6592729026000014E-4</v>
      </c>
      <c r="H16" s="23">
        <f>SUM(H13:H15)</f>
        <v>87500</v>
      </c>
      <c r="I16" s="24">
        <f>H16/$H$62</f>
        <v>1.366795814760622E-2</v>
      </c>
      <c r="J16" s="29">
        <f>SUM(J13:J15)</f>
        <v>0</v>
      </c>
      <c r="K16" s="7">
        <f>J16/$J$62</f>
        <v>0</v>
      </c>
      <c r="L16" s="23">
        <f>SUM(L13:L15)</f>
        <v>0</v>
      </c>
      <c r="M16" s="24">
        <f>L16/$L$62</f>
        <v>0</v>
      </c>
      <c r="N16" s="23">
        <f>SUM(N13:N15)</f>
        <v>0</v>
      </c>
      <c r="O16" s="24">
        <f>N16/$N$62</f>
        <v>0</v>
      </c>
      <c r="P16" s="23">
        <f>SUM(P13:P15)</f>
        <v>0</v>
      </c>
      <c r="Q16" s="7">
        <f>P16/$P$62</f>
        <v>0</v>
      </c>
      <c r="R16" s="23">
        <f>SUM(R13:R15)</f>
        <v>0</v>
      </c>
      <c r="S16" s="25">
        <f>R16/$R$62</f>
        <v>0</v>
      </c>
      <c r="T16" s="23">
        <f>SUM(T13:T15)</f>
        <v>0</v>
      </c>
      <c r="U16" s="25">
        <f>T16/$T$62</f>
        <v>0</v>
      </c>
      <c r="V16" s="23">
        <f>SUM(V13:V15)</f>
        <v>0</v>
      </c>
      <c r="W16" s="25">
        <f>V16/$V$62</f>
        <v>0</v>
      </c>
      <c r="X16" s="23">
        <f>SUM(X13:X15)</f>
        <v>0</v>
      </c>
      <c r="Y16" s="25">
        <f>X16/$X$62</f>
        <v>0</v>
      </c>
      <c r="Z16" s="26">
        <f>SUM(Z13:Z15)</f>
        <v>0</v>
      </c>
      <c r="AA16" s="24">
        <f>Z16/$Z$62</f>
        <v>0</v>
      </c>
      <c r="AB16" s="26">
        <f>SUM(AB13:AB15)</f>
        <v>0</v>
      </c>
      <c r="AC16" s="7">
        <f>AB16/$AB$62</f>
        <v>0</v>
      </c>
      <c r="AD16" s="26">
        <f>SUM(AD13:AD15)</f>
        <v>57766.57</v>
      </c>
      <c r="AE16" s="24">
        <f>AD16/$AD$62</f>
        <v>9.8298094516382946E-3</v>
      </c>
      <c r="AF16" s="26">
        <f>SUM(AF13:AF15)</f>
        <v>33642.03</v>
      </c>
      <c r="AG16" s="7">
        <f>AF16/$AF$62</f>
        <v>5.4352905383723829E-3</v>
      </c>
      <c r="AH16" s="26">
        <f>SUM(AH13:AH15)</f>
        <v>0</v>
      </c>
      <c r="AI16" s="7">
        <f>AH16/$AH$62</f>
        <v>0</v>
      </c>
      <c r="AJ16" s="26">
        <f>SUM(AJ13:AJ15)</f>
        <v>151297.29999999999</v>
      </c>
      <c r="AK16" s="7">
        <f>AJ16/$AJ$62</f>
        <v>2.6770297250812845E-2</v>
      </c>
      <c r="AL16" s="26">
        <f>SUM(AL13:AL15)</f>
        <v>107595.56999999999</v>
      </c>
      <c r="AM16" s="7">
        <f>AL16/$AL$62</f>
        <v>1.8028492820053164E-2</v>
      </c>
      <c r="AN16" s="26">
        <f>SUM(AN13:AN15)</f>
        <v>326456.18000000005</v>
      </c>
      <c r="AO16" s="7">
        <f>AN16/$AN$62</f>
        <v>5.7957009442259975E-2</v>
      </c>
    </row>
    <row r="17" spans="1:41" x14ac:dyDescent="0.15">
      <c r="A17" s="13"/>
      <c r="B17" s="13"/>
      <c r="C17" s="53"/>
      <c r="E17" s="45"/>
      <c r="F17" s="14"/>
      <c r="G17" s="45"/>
      <c r="H17" s="27"/>
      <c r="I17" s="16"/>
      <c r="J17" s="27"/>
      <c r="M17" s="16"/>
      <c r="N17" s="27"/>
      <c r="O17" s="16"/>
      <c r="P17" s="27"/>
      <c r="R17" s="27"/>
      <c r="S17" s="19"/>
      <c r="U17" s="19"/>
      <c r="V17" s="27"/>
      <c r="W17" s="19"/>
      <c r="X17" s="27"/>
      <c r="Y17" s="19"/>
      <c r="Z17" s="13"/>
      <c r="AA17" s="16"/>
      <c r="AD17" s="13"/>
      <c r="AE17" s="16"/>
      <c r="AF17" s="20"/>
      <c r="AH17" s="20"/>
      <c r="AJ17" s="20"/>
      <c r="AL17" s="20"/>
      <c r="AM17" s="17"/>
      <c r="AN17" s="20"/>
    </row>
    <row r="18" spans="1:41" x14ac:dyDescent="0.15">
      <c r="A18" s="30">
        <v>12</v>
      </c>
      <c r="B18" s="31" t="s">
        <v>22</v>
      </c>
      <c r="C18" s="55" t="s">
        <v>102</v>
      </c>
      <c r="D18" s="60">
        <v>0</v>
      </c>
      <c r="E18" s="45">
        <f t="shared" ref="E18:E26" si="1">D18/$D$62</f>
        <v>0</v>
      </c>
      <c r="F18" s="28">
        <v>0</v>
      </c>
      <c r="G18" s="45">
        <f t="shared" si="0"/>
        <v>0</v>
      </c>
      <c r="H18" s="15">
        <v>0</v>
      </c>
      <c r="I18" s="16">
        <f>H18/$H$62</f>
        <v>0</v>
      </c>
      <c r="J18" s="15">
        <v>0</v>
      </c>
      <c r="K18" s="17">
        <f>J18/$J$62</f>
        <v>0</v>
      </c>
      <c r="L18" s="18">
        <v>0</v>
      </c>
      <c r="M18" s="16">
        <f>L18/$L$62</f>
        <v>0</v>
      </c>
      <c r="N18" s="18">
        <v>0</v>
      </c>
      <c r="O18" s="16">
        <f>N18/$N$62</f>
        <v>0</v>
      </c>
      <c r="P18" s="15">
        <v>0</v>
      </c>
      <c r="Q18" s="17">
        <f>P18/$P$62</f>
        <v>0</v>
      </c>
      <c r="R18" s="32">
        <v>0</v>
      </c>
      <c r="S18" s="19">
        <f>R18/$R$62</f>
        <v>0</v>
      </c>
      <c r="T18" s="18">
        <v>0</v>
      </c>
      <c r="U18" s="19">
        <f>T18/$T$62</f>
        <v>0</v>
      </c>
      <c r="V18" s="18">
        <v>0</v>
      </c>
      <c r="W18" s="19">
        <f>V18/$V$62</f>
        <v>0</v>
      </c>
      <c r="X18" s="18">
        <v>476644.9</v>
      </c>
      <c r="Y18" s="19">
        <f>X18/$X$62</f>
        <v>7.7132498106661326E-2</v>
      </c>
      <c r="Z18" s="13"/>
      <c r="AA18" s="16"/>
      <c r="AD18" s="13"/>
      <c r="AE18" s="16"/>
      <c r="AF18" s="20"/>
      <c r="AH18" s="20"/>
      <c r="AJ18" s="20"/>
      <c r="AL18" s="20"/>
      <c r="AM18" s="17"/>
      <c r="AN18" s="20"/>
    </row>
    <row r="19" spans="1:41" x14ac:dyDescent="0.15">
      <c r="A19" s="13" t="s">
        <v>21</v>
      </c>
      <c r="B19" s="13" t="s">
        <v>22</v>
      </c>
      <c r="C19" s="56" t="s">
        <v>23</v>
      </c>
      <c r="D19" s="60">
        <v>0</v>
      </c>
      <c r="E19" s="45">
        <f t="shared" si="1"/>
        <v>0</v>
      </c>
      <c r="F19" s="28">
        <v>179400</v>
      </c>
      <c r="G19" s="45">
        <f t="shared" si="0"/>
        <v>2.3893471174528808E-2</v>
      </c>
      <c r="H19" s="15">
        <v>1128916.4099999999</v>
      </c>
      <c r="I19" s="16">
        <f>H19/$H$62</f>
        <v>0.17634265421743844</v>
      </c>
      <c r="J19" s="15">
        <v>14388.58</v>
      </c>
      <c r="K19" s="17">
        <f>J19/$J$62</f>
        <v>2.7804002130858586E-3</v>
      </c>
      <c r="L19" s="18">
        <v>732744.86</v>
      </c>
      <c r="M19" s="16">
        <f>L19/$L$62</f>
        <v>0.14092533928938994</v>
      </c>
      <c r="N19" s="18">
        <v>957929.09</v>
      </c>
      <c r="O19" s="16">
        <f>N19/$N$62</f>
        <v>0.18512282904514993</v>
      </c>
      <c r="P19" s="15">
        <v>481800</v>
      </c>
      <c r="Q19" s="17">
        <f>P19/$P$62</f>
        <v>0.10877641164593857</v>
      </c>
      <c r="R19" s="18">
        <v>180800</v>
      </c>
      <c r="S19" s="19">
        <f>R19/$R$62</f>
        <v>2.9903619608545675E-2</v>
      </c>
      <c r="T19" s="18">
        <v>870435</v>
      </c>
      <c r="U19" s="19">
        <f>T19/$T$62</f>
        <v>0.14750669931237359</v>
      </c>
      <c r="V19" s="18">
        <v>617007</v>
      </c>
      <c r="W19" s="19">
        <f>V19/$V$62</f>
        <v>8.1007031012797409E-2</v>
      </c>
      <c r="X19" s="18">
        <v>186516</v>
      </c>
      <c r="Y19" s="19">
        <f>X19/$X$62</f>
        <v>3.0182731456608561E-2</v>
      </c>
      <c r="Z19" s="20">
        <v>1697063</v>
      </c>
      <c r="AA19" s="16">
        <f>Z19/$Z$62</f>
        <v>0.27791667955552268</v>
      </c>
      <c r="AB19" s="20">
        <v>467944</v>
      </c>
      <c r="AC19" s="17">
        <f>AB19/$AB$62</f>
        <v>7.4380427769510468E-2</v>
      </c>
      <c r="AD19" s="20">
        <v>460348.47</v>
      </c>
      <c r="AE19" s="16">
        <f>AD19/$AD$62</f>
        <v>7.833488714066332E-2</v>
      </c>
      <c r="AF19" s="20">
        <v>87305.61</v>
      </c>
      <c r="AG19" s="17">
        <f>AF19/$AF$62</f>
        <v>1.4105312788194687E-2</v>
      </c>
      <c r="AH19" s="20">
        <v>198497</v>
      </c>
      <c r="AI19" s="17">
        <f>AH19/$AH$62</f>
        <v>3.8265037222554615E-2</v>
      </c>
      <c r="AJ19" s="20">
        <v>147962</v>
      </c>
      <c r="AK19" s="17">
        <f>AJ19/$AJ$62</f>
        <v>2.6180154714094503E-2</v>
      </c>
      <c r="AL19" s="20">
        <v>455832</v>
      </c>
      <c r="AM19" s="17">
        <f>AL19/$AL$62</f>
        <v>7.63782741162157E-2</v>
      </c>
      <c r="AN19" s="20">
        <v>381485</v>
      </c>
      <c r="AO19" s="17">
        <f>AN19/$AN$62</f>
        <v>6.7726485518149915E-2</v>
      </c>
    </row>
    <row r="20" spans="1:41" ht="21" x14ac:dyDescent="0.15">
      <c r="A20" s="13" t="s">
        <v>130</v>
      </c>
      <c r="B20" s="13" t="s">
        <v>22</v>
      </c>
      <c r="C20" s="56" t="s">
        <v>131</v>
      </c>
      <c r="D20" s="60">
        <v>1065128.24</v>
      </c>
      <c r="E20" s="45">
        <f t="shared" si="1"/>
        <v>0.18082409928732188</v>
      </c>
      <c r="F20" s="28">
        <v>453266.45</v>
      </c>
      <c r="G20" s="45">
        <f t="shared" si="0"/>
        <v>6.0368499762853974E-2</v>
      </c>
      <c r="I20" s="16"/>
      <c r="L20" s="18"/>
      <c r="M20" s="16"/>
      <c r="N20" s="18"/>
      <c r="O20" s="16"/>
      <c r="R20" s="18"/>
      <c r="S20" s="19"/>
      <c r="T20" s="18"/>
      <c r="U20" s="19"/>
      <c r="V20" s="18"/>
      <c r="W20" s="19"/>
      <c r="X20" s="18"/>
      <c r="Y20" s="19"/>
      <c r="Z20" s="20"/>
      <c r="AA20" s="16"/>
      <c r="AB20" s="20"/>
      <c r="AD20" s="20"/>
      <c r="AE20" s="16"/>
      <c r="AF20" s="20"/>
      <c r="AH20" s="20"/>
      <c r="AJ20" s="20"/>
      <c r="AL20" s="20"/>
      <c r="AM20" s="17"/>
      <c r="AN20" s="20"/>
    </row>
    <row r="21" spans="1:41" x14ac:dyDescent="0.15">
      <c r="A21" s="13" t="s">
        <v>24</v>
      </c>
      <c r="B21" s="13" t="s">
        <v>22</v>
      </c>
      <c r="C21" s="53" t="s">
        <v>25</v>
      </c>
      <c r="D21" s="60">
        <v>112019.51</v>
      </c>
      <c r="E21" s="45">
        <f t="shared" si="1"/>
        <v>1.9017265938190826E-2</v>
      </c>
      <c r="F21" s="28">
        <v>156752.79</v>
      </c>
      <c r="G21" s="45">
        <f t="shared" si="0"/>
        <v>2.0877192137078972E-2</v>
      </c>
      <c r="H21" s="15">
        <v>141548.68</v>
      </c>
      <c r="I21" s="16">
        <f t="shared" ref="I21:I26" si="2">H21/$H$62</f>
        <v>2.2110644961016064E-2</v>
      </c>
      <c r="J21" s="15">
        <v>227911.02</v>
      </c>
      <c r="K21" s="17">
        <f t="shared" ref="K21:K26" si="3">J21/$J$62</f>
        <v>4.4040749578666924E-2</v>
      </c>
      <c r="L21" s="18">
        <v>536101.85</v>
      </c>
      <c r="M21" s="16">
        <f t="shared" ref="M21:M26" si="4">L21/$L$62</f>
        <v>0.10310592298787279</v>
      </c>
      <c r="N21" s="18">
        <v>294284.5</v>
      </c>
      <c r="O21" s="16">
        <f>N21/$N$62</f>
        <v>5.6871411206582553E-2</v>
      </c>
      <c r="P21" s="15">
        <v>186904.75</v>
      </c>
      <c r="Q21" s="17">
        <f>P21/$P$62</f>
        <v>4.2197650528396094E-2</v>
      </c>
      <c r="R21" s="18">
        <v>298483.14</v>
      </c>
      <c r="S21" s="19">
        <f>R21/$R$62</f>
        <v>4.9367955078121042E-2</v>
      </c>
      <c r="T21" s="18">
        <v>218315.85</v>
      </c>
      <c r="U21" s="19">
        <f>T21/$T$62</f>
        <v>3.6996502255855129E-2</v>
      </c>
      <c r="V21" s="18">
        <v>322356.99</v>
      </c>
      <c r="W21" s="19">
        <f>V21/$V$62</f>
        <v>4.2322344294508853E-2</v>
      </c>
      <c r="X21" s="18">
        <v>317885.95</v>
      </c>
      <c r="Y21" s="19">
        <f>X21/$X$62</f>
        <v>5.1441518489989582E-2</v>
      </c>
      <c r="Z21" s="20">
        <v>388216.65</v>
      </c>
      <c r="AA21" s="16">
        <f>Z21/$Z$62</f>
        <v>6.3575649410875443E-2</v>
      </c>
      <c r="AB21" s="20">
        <v>93114.09</v>
      </c>
      <c r="AC21" s="17">
        <f>AB21/$AB$62</f>
        <v>1.4800629659892416E-2</v>
      </c>
      <c r="AD21" s="20">
        <v>149837.65</v>
      </c>
      <c r="AE21" s="16">
        <f>AD21/$AD$62</f>
        <v>2.5497022727526849E-2</v>
      </c>
      <c r="AF21" s="20">
        <v>105658.05</v>
      </c>
      <c r="AG21" s="17">
        <f>AF21/$AF$62</f>
        <v>1.7070378911970416E-2</v>
      </c>
      <c r="AH21" s="20">
        <v>114859.69</v>
      </c>
      <c r="AI21" s="17">
        <f>AH21/$AH$62</f>
        <v>2.2141948307637313E-2</v>
      </c>
      <c r="AJ21" s="20">
        <v>256605.85</v>
      </c>
      <c r="AK21" s="17">
        <f>AJ21/$AJ$62</f>
        <v>4.5403420158836236E-2</v>
      </c>
      <c r="AL21" s="20">
        <v>191566.94</v>
      </c>
      <c r="AM21" s="17">
        <f>AL21/$AL$62</f>
        <v>3.2098563187588074E-2</v>
      </c>
      <c r="AN21" s="20">
        <v>192932.83</v>
      </c>
      <c r="AO21" s="17">
        <f>AN21/$AN$62</f>
        <v>3.4252100389191395E-2</v>
      </c>
    </row>
    <row r="22" spans="1:41" x14ac:dyDescent="0.15">
      <c r="A22" s="13" t="s">
        <v>26</v>
      </c>
      <c r="B22" s="13" t="s">
        <v>22</v>
      </c>
      <c r="C22" s="53" t="s">
        <v>27</v>
      </c>
      <c r="D22" s="60">
        <v>298257.89</v>
      </c>
      <c r="E22" s="45">
        <f t="shared" si="1"/>
        <v>5.0634479764227379E-2</v>
      </c>
      <c r="F22" s="28">
        <v>185147.96</v>
      </c>
      <c r="G22" s="45">
        <f t="shared" si="0"/>
        <v>2.4659015859993378E-2</v>
      </c>
      <c r="H22" s="15">
        <v>0</v>
      </c>
      <c r="I22" s="16">
        <f t="shared" si="2"/>
        <v>0</v>
      </c>
      <c r="J22" s="15">
        <v>0</v>
      </c>
      <c r="K22" s="17">
        <f t="shared" si="3"/>
        <v>0</v>
      </c>
      <c r="L22" s="18">
        <v>0</v>
      </c>
      <c r="M22" s="16">
        <f t="shared" si="4"/>
        <v>0</v>
      </c>
      <c r="N22" s="18">
        <v>0</v>
      </c>
      <c r="O22" s="16">
        <f>N22/$N$62</f>
        <v>0</v>
      </c>
      <c r="P22" s="15">
        <v>0</v>
      </c>
      <c r="Q22" s="17">
        <f>P22/$P$62</f>
        <v>0</v>
      </c>
      <c r="R22" s="27">
        <v>0</v>
      </c>
      <c r="S22" s="19">
        <f>R22/$R$62</f>
        <v>0</v>
      </c>
      <c r="T22" s="18">
        <v>0</v>
      </c>
      <c r="U22" s="19">
        <f>T22/$T$62</f>
        <v>0</v>
      </c>
      <c r="V22" s="18">
        <v>52524.46</v>
      </c>
      <c r="W22" s="19">
        <f>V22/$V$62</f>
        <v>6.8959518451985743E-3</v>
      </c>
      <c r="X22" s="18">
        <v>547475.54</v>
      </c>
      <c r="Y22" s="19">
        <f>X22/$X$62</f>
        <v>8.859458278582942E-2</v>
      </c>
      <c r="Z22" s="20">
        <v>0</v>
      </c>
      <c r="AA22" s="16">
        <f>Z22/$Z$62</f>
        <v>0</v>
      </c>
      <c r="AB22" s="20">
        <v>0</v>
      </c>
      <c r="AC22" s="17">
        <f>AB22/$AB$62</f>
        <v>0</v>
      </c>
      <c r="AD22" s="20">
        <v>0</v>
      </c>
      <c r="AE22" s="16">
        <f>AD22/$AD$62</f>
        <v>0</v>
      </c>
      <c r="AF22" s="20">
        <v>0</v>
      </c>
      <c r="AG22" s="17">
        <f>AF22/$AF$62</f>
        <v>0</v>
      </c>
      <c r="AH22" s="20">
        <v>0</v>
      </c>
      <c r="AI22" s="17">
        <f>AH22/$AH$62</f>
        <v>0</v>
      </c>
      <c r="AJ22" s="20">
        <v>125000</v>
      </c>
      <c r="AK22" s="17">
        <f>AJ22/$AJ$62</f>
        <v>2.2117295922343662E-2</v>
      </c>
      <c r="AL22" s="20">
        <v>0</v>
      </c>
      <c r="AM22" s="17">
        <f>AL22/$AL$62</f>
        <v>0</v>
      </c>
      <c r="AN22" s="20">
        <v>0</v>
      </c>
      <c r="AO22" s="17">
        <f>AN22/$AN$62</f>
        <v>0</v>
      </c>
    </row>
    <row r="23" spans="1:41" x14ac:dyDescent="0.15">
      <c r="A23" s="13" t="s">
        <v>120</v>
      </c>
      <c r="B23" s="13" t="s">
        <v>22</v>
      </c>
      <c r="C23" s="53" t="s">
        <v>122</v>
      </c>
      <c r="D23" s="60">
        <v>0</v>
      </c>
      <c r="E23" s="45">
        <f t="shared" si="1"/>
        <v>0</v>
      </c>
      <c r="F23" s="28">
        <v>0</v>
      </c>
      <c r="G23" s="45">
        <f t="shared" si="0"/>
        <v>0</v>
      </c>
      <c r="H23" s="15">
        <v>0</v>
      </c>
      <c r="I23" s="16">
        <f t="shared" si="2"/>
        <v>0</v>
      </c>
      <c r="J23" s="15">
        <v>50000</v>
      </c>
      <c r="K23" s="17">
        <f t="shared" si="3"/>
        <v>9.6618297743274826E-3</v>
      </c>
      <c r="L23" s="18">
        <v>94295</v>
      </c>
      <c r="M23" s="16">
        <f t="shared" si="4"/>
        <v>1.813530956504154E-2</v>
      </c>
      <c r="N23" s="18"/>
      <c r="O23" s="16"/>
      <c r="R23" s="27"/>
      <c r="S23" s="19"/>
      <c r="T23" s="18"/>
      <c r="U23" s="19"/>
      <c r="V23" s="18"/>
      <c r="W23" s="19"/>
      <c r="X23" s="18"/>
      <c r="Y23" s="19"/>
      <c r="Z23" s="20"/>
      <c r="AA23" s="16"/>
      <c r="AB23" s="20"/>
      <c r="AD23" s="20"/>
      <c r="AE23" s="16"/>
      <c r="AF23" s="20"/>
      <c r="AH23" s="20"/>
      <c r="AJ23" s="20"/>
      <c r="AL23" s="20"/>
      <c r="AM23" s="17"/>
      <c r="AN23" s="20"/>
    </row>
    <row r="24" spans="1:41" x14ac:dyDescent="0.15">
      <c r="A24" s="13" t="s">
        <v>28</v>
      </c>
      <c r="B24" s="13" t="s">
        <v>22</v>
      </c>
      <c r="C24" s="53" t="s">
        <v>29</v>
      </c>
      <c r="D24" s="60">
        <v>0</v>
      </c>
      <c r="E24" s="45">
        <f t="shared" si="1"/>
        <v>0</v>
      </c>
      <c r="F24" s="28">
        <v>0</v>
      </c>
      <c r="G24" s="45">
        <f t="shared" si="0"/>
        <v>0</v>
      </c>
      <c r="H24" s="15">
        <v>0</v>
      </c>
      <c r="I24" s="16">
        <f t="shared" si="2"/>
        <v>0</v>
      </c>
      <c r="J24" s="15">
        <v>0</v>
      </c>
      <c r="K24" s="17">
        <f t="shared" si="3"/>
        <v>0</v>
      </c>
      <c r="L24" s="18">
        <v>0</v>
      </c>
      <c r="M24" s="16">
        <f t="shared" si="4"/>
        <v>0</v>
      </c>
      <c r="N24" s="18">
        <v>0</v>
      </c>
      <c r="O24" s="16">
        <f>N24/$N$62</f>
        <v>0</v>
      </c>
      <c r="P24" s="15">
        <v>0</v>
      </c>
      <c r="Q24" s="17">
        <f>P24/$P$62</f>
        <v>0</v>
      </c>
      <c r="R24" s="27">
        <v>0</v>
      </c>
      <c r="S24" s="19">
        <f>R24/$R$62</f>
        <v>0</v>
      </c>
      <c r="T24" s="18">
        <v>0</v>
      </c>
      <c r="U24" s="19">
        <f>T24/$T$62</f>
        <v>0</v>
      </c>
      <c r="V24" s="18">
        <v>0</v>
      </c>
      <c r="W24" s="19">
        <f>V24/$V$62</f>
        <v>0</v>
      </c>
      <c r="X24" s="18">
        <v>0</v>
      </c>
      <c r="Y24" s="19">
        <f>X24/$X$62</f>
        <v>0</v>
      </c>
      <c r="Z24" s="20">
        <v>0</v>
      </c>
      <c r="AA24" s="16">
        <f>Z24/$Z$62</f>
        <v>0</v>
      </c>
      <c r="AB24" s="20">
        <v>0</v>
      </c>
      <c r="AC24" s="17">
        <f>AB24/$AB$62</f>
        <v>0</v>
      </c>
      <c r="AD24" s="20">
        <v>0</v>
      </c>
      <c r="AE24" s="16">
        <f>AD24/$AD$62</f>
        <v>0</v>
      </c>
      <c r="AF24" s="20">
        <v>50350</v>
      </c>
      <c r="AG24" s="17">
        <f>AF24/$AF$62</f>
        <v>8.1346719745226271E-3</v>
      </c>
      <c r="AH24" s="20">
        <v>0</v>
      </c>
      <c r="AI24" s="17">
        <f>AH24/$AH$62</f>
        <v>0</v>
      </c>
      <c r="AJ24" s="20">
        <v>0</v>
      </c>
      <c r="AK24" s="17">
        <f>AJ24/$AJ$62</f>
        <v>0</v>
      </c>
      <c r="AL24" s="20">
        <v>0</v>
      </c>
      <c r="AM24" s="17">
        <f>AL24/$AL$62</f>
        <v>0</v>
      </c>
      <c r="AN24" s="20">
        <v>0</v>
      </c>
      <c r="AO24" s="17">
        <f>AN24/$AN$62</f>
        <v>0</v>
      </c>
    </row>
    <row r="25" spans="1:41" x14ac:dyDescent="0.15">
      <c r="A25" s="13" t="s">
        <v>30</v>
      </c>
      <c r="B25" s="13" t="s">
        <v>22</v>
      </c>
      <c r="C25" s="53" t="s">
        <v>31</v>
      </c>
      <c r="D25" s="60">
        <v>0</v>
      </c>
      <c r="E25" s="45">
        <f t="shared" si="1"/>
        <v>0</v>
      </c>
      <c r="F25" s="28">
        <v>0</v>
      </c>
      <c r="G25" s="45">
        <f t="shared" si="0"/>
        <v>0</v>
      </c>
      <c r="H25" s="15">
        <v>0</v>
      </c>
      <c r="I25" s="16">
        <f t="shared" si="2"/>
        <v>0</v>
      </c>
      <c r="J25" s="15">
        <v>0</v>
      </c>
      <c r="K25" s="17">
        <f t="shared" si="3"/>
        <v>0</v>
      </c>
      <c r="L25" s="18">
        <v>0</v>
      </c>
      <c r="M25" s="16">
        <f t="shared" si="4"/>
        <v>0</v>
      </c>
      <c r="N25" s="18">
        <v>0</v>
      </c>
      <c r="O25" s="16">
        <f>N25/$N$62</f>
        <v>0</v>
      </c>
      <c r="P25" s="15">
        <v>0</v>
      </c>
      <c r="Q25" s="17">
        <f>P25/$P$62</f>
        <v>0</v>
      </c>
      <c r="R25" s="27">
        <v>0</v>
      </c>
      <c r="S25" s="19">
        <f>R25/$R$62</f>
        <v>0</v>
      </c>
      <c r="T25" s="18">
        <v>0</v>
      </c>
      <c r="U25" s="19">
        <f>T25/$T$62</f>
        <v>0</v>
      </c>
      <c r="V25" s="18">
        <v>0</v>
      </c>
      <c r="W25" s="19">
        <f>V25/$V$62</f>
        <v>0</v>
      </c>
      <c r="X25" s="18">
        <v>0</v>
      </c>
      <c r="Y25" s="19">
        <f>X25/$X$62</f>
        <v>0</v>
      </c>
      <c r="Z25" s="20">
        <v>0</v>
      </c>
      <c r="AA25" s="16">
        <f>Z25/$Z$62</f>
        <v>0</v>
      </c>
      <c r="AB25" s="20">
        <v>0</v>
      </c>
      <c r="AC25" s="17">
        <f>AB25/$AB$62</f>
        <v>0</v>
      </c>
      <c r="AD25" s="20">
        <v>2192.81</v>
      </c>
      <c r="AE25" s="16">
        <f>AD25/$AD$62</f>
        <v>3.7313803578171544E-4</v>
      </c>
      <c r="AF25" s="20">
        <v>3782.63</v>
      </c>
      <c r="AG25" s="17">
        <f>AF25/$AF$62</f>
        <v>6.1113116685180787E-4</v>
      </c>
      <c r="AH25" s="20">
        <v>5939.34</v>
      </c>
      <c r="AI25" s="17">
        <f>AH25/$AH$62</f>
        <v>1.1449496273364711E-3</v>
      </c>
      <c r="AJ25" s="20">
        <v>68356.100000000006</v>
      </c>
      <c r="AK25" s="17">
        <f>AJ25/$AJ$62</f>
        <v>1.2094816734378526E-2</v>
      </c>
      <c r="AL25" s="20">
        <v>16197.88</v>
      </c>
      <c r="AM25" s="17">
        <f>AL25/$AL$62</f>
        <v>2.7140835192385965E-3</v>
      </c>
      <c r="AN25" s="20">
        <v>49407.34</v>
      </c>
      <c r="AO25" s="17">
        <f>AN25/$AN$62</f>
        <v>8.7714733134993741E-3</v>
      </c>
    </row>
    <row r="26" spans="1:41" s="2" customFormat="1" x14ac:dyDescent="0.15">
      <c r="A26" s="21"/>
      <c r="B26" s="21"/>
      <c r="C26" s="54" t="s">
        <v>83</v>
      </c>
      <c r="D26" s="61">
        <f>SUM(D18:D25)</f>
        <v>1475405.6400000001</v>
      </c>
      <c r="E26" s="47">
        <f t="shared" si="1"/>
        <v>0.25047584498974007</v>
      </c>
      <c r="F26" s="23">
        <f>SUM(F18:F25)</f>
        <v>974567.2</v>
      </c>
      <c r="G26" s="47">
        <f t="shared" si="0"/>
        <v>0.12979817893445511</v>
      </c>
      <c r="H26" s="23">
        <f>SUM(H18:H25)</f>
        <v>1270465.0899999999</v>
      </c>
      <c r="I26" s="24">
        <f t="shared" si="2"/>
        <v>0.19845329917845447</v>
      </c>
      <c r="J26" s="23">
        <f>SUM(J18:J25)</f>
        <v>292299.59999999998</v>
      </c>
      <c r="K26" s="7">
        <f t="shared" si="3"/>
        <v>5.6482979566080262E-2</v>
      </c>
      <c r="L26" s="23">
        <f>SUM(L18:L25)</f>
        <v>1363141.71</v>
      </c>
      <c r="M26" s="24">
        <f t="shared" si="4"/>
        <v>0.26216657184230424</v>
      </c>
      <c r="N26" s="23">
        <f>SUM(N18:N25)</f>
        <v>1252213.5899999999</v>
      </c>
      <c r="O26" s="24">
        <f>N26/$N$62</f>
        <v>0.24199424025173244</v>
      </c>
      <c r="P26" s="23">
        <f>SUM(P18:P25)</f>
        <v>668704.75</v>
      </c>
      <c r="Q26" s="7">
        <f>P26/$P$62</f>
        <v>0.15097406217433465</v>
      </c>
      <c r="R26" s="23">
        <f>SUM(R18:R25)</f>
        <v>479283.14</v>
      </c>
      <c r="S26" s="25">
        <f>R26/$R$62</f>
        <v>7.9271574686666707E-2</v>
      </c>
      <c r="T26" s="23">
        <f>SUM(T18:T25)</f>
        <v>1088750.8500000001</v>
      </c>
      <c r="U26" s="25">
        <f>T26/$T$62</f>
        <v>0.18450320156822872</v>
      </c>
      <c r="V26" s="23">
        <f>SUM(V18:V25)</f>
        <v>991888.45</v>
      </c>
      <c r="W26" s="25">
        <f>V26/$V$62</f>
        <v>0.13022532715250482</v>
      </c>
      <c r="X26" s="23">
        <f>SUM(X18:X25)</f>
        <v>1528522.3900000001</v>
      </c>
      <c r="Y26" s="25">
        <f>X26/$X$62</f>
        <v>0.24735133083908889</v>
      </c>
      <c r="Z26" s="26">
        <f>SUM(Z19:Z25)</f>
        <v>2085279.65</v>
      </c>
      <c r="AA26" s="24">
        <f>Z26/$Z$62</f>
        <v>0.34149232896639808</v>
      </c>
      <c r="AB26" s="26">
        <f>SUM(AB19:AB25)</f>
        <v>561058.09</v>
      </c>
      <c r="AC26" s="7">
        <f>AB26/$AB$62</f>
        <v>8.9181057429402882E-2</v>
      </c>
      <c r="AD26" s="26">
        <f>SUM(AD19:AD25)</f>
        <v>612378.93000000005</v>
      </c>
      <c r="AE26" s="24">
        <f>AD26/$AD$62</f>
        <v>0.10420504790397191</v>
      </c>
      <c r="AF26" s="26">
        <f>SUM(AF19:AF25)</f>
        <v>247096.29</v>
      </c>
      <c r="AG26" s="7">
        <f>AF26/$AF$62</f>
        <v>3.9921494841539541E-2</v>
      </c>
      <c r="AH26" s="26">
        <f>SUM(AH19:AH25)</f>
        <v>319296.03000000003</v>
      </c>
      <c r="AI26" s="7">
        <f>AH26/$AH$62</f>
        <v>6.1551935157528402E-2</v>
      </c>
      <c r="AJ26" s="26">
        <f>SUM(AJ19:AJ25)</f>
        <v>597923.94999999995</v>
      </c>
      <c r="AK26" s="7">
        <f>AJ26/$AJ$62</f>
        <v>0.10579568752965292</v>
      </c>
      <c r="AL26" s="26">
        <f>SUM(AL19:AL25)</f>
        <v>663596.81999999995</v>
      </c>
      <c r="AM26" s="7">
        <f>AL26/$AL$62</f>
        <v>0.11119092082304237</v>
      </c>
      <c r="AN26" s="26">
        <f>SUM(AN19:AN25)</f>
        <v>623825.16999999993</v>
      </c>
      <c r="AO26" s="7">
        <f>AN26/$AN$62</f>
        <v>0.11075005922084068</v>
      </c>
    </row>
    <row r="27" spans="1:41" x14ac:dyDescent="0.15">
      <c r="A27" s="13"/>
      <c r="B27" s="13"/>
      <c r="C27" s="53"/>
      <c r="E27" s="45"/>
      <c r="F27" s="14"/>
      <c r="G27" s="45"/>
      <c r="H27" s="27"/>
      <c r="I27" s="16"/>
      <c r="J27" s="27"/>
      <c r="M27" s="16"/>
      <c r="N27" s="27"/>
      <c r="O27" s="16"/>
      <c r="P27" s="27"/>
      <c r="S27" s="19"/>
      <c r="U27" s="19"/>
      <c r="V27" s="27"/>
      <c r="W27" s="19"/>
      <c r="X27" s="27"/>
      <c r="Y27" s="19"/>
      <c r="Z27" s="13"/>
      <c r="AA27" s="16"/>
      <c r="AD27" s="13"/>
      <c r="AE27" s="16"/>
      <c r="AF27" s="20"/>
      <c r="AH27" s="20"/>
      <c r="AJ27" s="20"/>
      <c r="AL27" s="20"/>
      <c r="AM27" s="17"/>
      <c r="AN27" s="20"/>
      <c r="AO27" s="7"/>
    </row>
    <row r="28" spans="1:41" x14ac:dyDescent="0.15">
      <c r="A28" s="13" t="s">
        <v>33</v>
      </c>
      <c r="B28" s="13" t="s">
        <v>32</v>
      </c>
      <c r="C28" s="53" t="s">
        <v>34</v>
      </c>
      <c r="D28" s="60">
        <v>53255.77</v>
      </c>
      <c r="E28" s="45">
        <f t="shared" ref="E28:E44" si="5">D28/$D$62</f>
        <v>9.0410959736667729E-3</v>
      </c>
      <c r="F28" s="28">
        <v>1829346.46</v>
      </c>
      <c r="G28" s="45">
        <f t="shared" si="0"/>
        <v>0.24364234621090475</v>
      </c>
      <c r="H28" s="15">
        <v>1160490.81</v>
      </c>
      <c r="I28" s="16">
        <f t="shared" ref="I28:I44" si="6">H28/$H$62</f>
        <v>0.18127474082013306</v>
      </c>
      <c r="J28" s="15">
        <v>0</v>
      </c>
      <c r="K28" s="17">
        <f t="shared" ref="K28:K44" si="7">J28/$J$62</f>
        <v>0</v>
      </c>
      <c r="L28" s="18">
        <v>0</v>
      </c>
      <c r="M28" s="16">
        <f t="shared" ref="M28:M44" si="8">L28/$L$62</f>
        <v>0</v>
      </c>
      <c r="N28" s="18">
        <v>0</v>
      </c>
      <c r="O28" s="16">
        <f t="shared" ref="O28:O44" si="9">N28/$N$62</f>
        <v>0</v>
      </c>
      <c r="P28" s="15">
        <v>0</v>
      </c>
      <c r="Q28" s="17">
        <f t="shared" ref="Q28:Q44" si="10">P28/$P$62</f>
        <v>0</v>
      </c>
      <c r="R28" s="18">
        <v>0</v>
      </c>
      <c r="S28" s="19">
        <f t="shared" ref="S28:S44" si="11">R28/$R$62</f>
        <v>0</v>
      </c>
      <c r="T28" s="18">
        <v>0</v>
      </c>
      <c r="U28" s="19">
        <f t="shared" ref="U28:U44" si="12">T28/$T$62</f>
        <v>0</v>
      </c>
      <c r="V28" s="18">
        <v>0</v>
      </c>
      <c r="W28" s="19">
        <f t="shared" ref="W28:W33" si="13">V28/$V$62</f>
        <v>0</v>
      </c>
      <c r="X28" s="18">
        <v>0</v>
      </c>
      <c r="Y28" s="19">
        <f t="shared" ref="Y28:Y33" si="14">X28/$X$62</f>
        <v>0</v>
      </c>
      <c r="Z28" s="20">
        <v>0</v>
      </c>
      <c r="AA28" s="16">
        <f t="shared" ref="AA28:AA33" si="15">Z28/$Z$62</f>
        <v>0</v>
      </c>
      <c r="AB28" s="20">
        <v>0</v>
      </c>
      <c r="AC28" s="17">
        <f t="shared" ref="AC28:AC33" si="16">AB28/$AB$62</f>
        <v>0</v>
      </c>
      <c r="AD28" s="20">
        <v>84083</v>
      </c>
      <c r="AE28" s="16">
        <f t="shared" ref="AE28:AE33" si="17">AD28/$AD$62</f>
        <v>1.4307927026342447E-2</v>
      </c>
      <c r="AF28" s="20">
        <v>0</v>
      </c>
      <c r="AG28" s="17">
        <f t="shared" ref="AG28:AG33" si="18">AF28/$AF$62</f>
        <v>0</v>
      </c>
      <c r="AH28" s="20">
        <v>102377</v>
      </c>
      <c r="AI28" s="17">
        <f t="shared" ref="AI28:AI33" si="19">AH28/$AH$62</f>
        <v>1.9735611700597358E-2</v>
      </c>
      <c r="AJ28" s="20">
        <v>383874.2</v>
      </c>
      <c r="AK28" s="17">
        <f t="shared" ref="AK28:AK33" si="20">AJ28/$AJ$62</f>
        <v>6.7922074226823489E-2</v>
      </c>
      <c r="AL28" s="20">
        <v>233748.8</v>
      </c>
      <c r="AM28" s="17">
        <f t="shared" ref="AM28:AM33" si="21">AL28/$AL$62</f>
        <v>3.9166469051616561E-2</v>
      </c>
      <c r="AN28" s="20">
        <v>177983.09</v>
      </c>
      <c r="AO28" s="17">
        <f t="shared" ref="AO28:AO33" si="22">AN28/$AN$62</f>
        <v>3.1598016088078364E-2</v>
      </c>
    </row>
    <row r="29" spans="1:41" x14ac:dyDescent="0.15">
      <c r="A29" s="13" t="s">
        <v>35</v>
      </c>
      <c r="B29" s="13" t="s">
        <v>32</v>
      </c>
      <c r="C29" s="56" t="s">
        <v>134</v>
      </c>
      <c r="D29" s="60">
        <v>0</v>
      </c>
      <c r="E29" s="45">
        <f t="shared" si="5"/>
        <v>0</v>
      </c>
      <c r="F29" s="28">
        <v>0</v>
      </c>
      <c r="G29" s="45">
        <f t="shared" si="0"/>
        <v>0</v>
      </c>
      <c r="H29" s="15">
        <v>0</v>
      </c>
      <c r="I29" s="16">
        <f t="shared" si="6"/>
        <v>0</v>
      </c>
      <c r="J29" s="15">
        <v>0</v>
      </c>
      <c r="K29" s="17">
        <f t="shared" si="7"/>
        <v>0</v>
      </c>
      <c r="L29" s="18">
        <v>0</v>
      </c>
      <c r="M29" s="16">
        <f t="shared" si="8"/>
        <v>0</v>
      </c>
      <c r="N29" s="18">
        <v>0</v>
      </c>
      <c r="O29" s="16">
        <f t="shared" si="9"/>
        <v>0</v>
      </c>
      <c r="P29" s="15">
        <v>49376.01</v>
      </c>
      <c r="Q29" s="17">
        <f t="shared" si="10"/>
        <v>1.1147665398908218E-2</v>
      </c>
      <c r="R29" s="18">
        <v>224999.99</v>
      </c>
      <c r="S29" s="19">
        <f t="shared" si="11"/>
        <v>3.7214126730567371E-2</v>
      </c>
      <c r="T29" s="18">
        <v>0</v>
      </c>
      <c r="U29" s="19">
        <f t="shared" si="12"/>
        <v>0</v>
      </c>
      <c r="V29" s="18">
        <v>0</v>
      </c>
      <c r="W29" s="19">
        <f t="shared" si="13"/>
        <v>0</v>
      </c>
      <c r="X29" s="18">
        <v>0</v>
      </c>
      <c r="Y29" s="19">
        <f t="shared" si="14"/>
        <v>0</v>
      </c>
      <c r="Z29" s="20">
        <v>0</v>
      </c>
      <c r="AA29" s="16">
        <f t="shared" si="15"/>
        <v>0</v>
      </c>
      <c r="AB29" s="20">
        <v>0</v>
      </c>
      <c r="AC29" s="17">
        <f t="shared" si="16"/>
        <v>0</v>
      </c>
      <c r="AD29" s="20">
        <v>281683.28000000003</v>
      </c>
      <c r="AE29" s="16">
        <f t="shared" si="17"/>
        <v>4.7932445497672387E-2</v>
      </c>
      <c r="AF29" s="20">
        <v>16752.580000000002</v>
      </c>
      <c r="AG29" s="17">
        <f t="shared" si="18"/>
        <v>2.7065887393634218E-3</v>
      </c>
      <c r="AH29" s="20">
        <v>37771.78</v>
      </c>
      <c r="AI29" s="17">
        <f t="shared" si="19"/>
        <v>7.2814126544085995E-3</v>
      </c>
      <c r="AJ29" s="20">
        <v>45475.64</v>
      </c>
      <c r="AK29" s="17">
        <f t="shared" si="20"/>
        <v>8.0463854971037467E-3</v>
      </c>
      <c r="AL29" s="20">
        <v>0</v>
      </c>
      <c r="AM29" s="17">
        <f t="shared" si="21"/>
        <v>0</v>
      </c>
      <c r="AN29" s="20">
        <v>0</v>
      </c>
      <c r="AO29" s="17">
        <f t="shared" si="22"/>
        <v>0</v>
      </c>
    </row>
    <row r="30" spans="1:41" x14ac:dyDescent="0.15">
      <c r="A30" s="13" t="s">
        <v>36</v>
      </c>
      <c r="B30" s="13" t="s">
        <v>32</v>
      </c>
      <c r="C30" s="53" t="s">
        <v>37</v>
      </c>
      <c r="D30" s="60">
        <v>1284154.72</v>
      </c>
      <c r="E30" s="45">
        <f t="shared" si="5"/>
        <v>0.21800766505783661</v>
      </c>
      <c r="F30" s="28">
        <v>777959.44</v>
      </c>
      <c r="G30" s="45">
        <f t="shared" si="0"/>
        <v>0.10361288436227743</v>
      </c>
      <c r="H30" s="15">
        <v>471866.94</v>
      </c>
      <c r="I30" s="16">
        <f t="shared" si="6"/>
        <v>7.370808671038874E-2</v>
      </c>
      <c r="J30" s="15">
        <v>81100.63</v>
      </c>
      <c r="K30" s="17">
        <f t="shared" si="7"/>
        <v>1.5671609633014335E-2</v>
      </c>
      <c r="L30" s="18">
        <v>0</v>
      </c>
      <c r="M30" s="16">
        <f t="shared" si="8"/>
        <v>0</v>
      </c>
      <c r="N30" s="18">
        <v>0</v>
      </c>
      <c r="O30" s="16">
        <f t="shared" si="9"/>
        <v>0</v>
      </c>
      <c r="P30" s="15">
        <v>0</v>
      </c>
      <c r="Q30" s="17">
        <f t="shared" si="10"/>
        <v>0</v>
      </c>
      <c r="R30" s="18">
        <v>328728.13</v>
      </c>
      <c r="S30" s="19">
        <f t="shared" si="11"/>
        <v>5.4370359259671194E-2</v>
      </c>
      <c r="T30" s="18">
        <v>0</v>
      </c>
      <c r="U30" s="19">
        <f t="shared" si="12"/>
        <v>0</v>
      </c>
      <c r="V30" s="18">
        <v>305.13</v>
      </c>
      <c r="W30" s="19">
        <f t="shared" si="13"/>
        <v>4.006060769640356E-5</v>
      </c>
      <c r="X30" s="18">
        <v>58790.87</v>
      </c>
      <c r="Y30" s="19">
        <f t="shared" si="14"/>
        <v>9.5137631158205439E-3</v>
      </c>
      <c r="Z30" s="20">
        <v>25896.84</v>
      </c>
      <c r="AA30" s="16">
        <f t="shared" si="15"/>
        <v>4.2409526244933998E-3</v>
      </c>
      <c r="AB30" s="20">
        <v>533713.43000000005</v>
      </c>
      <c r="AC30" s="17">
        <f t="shared" si="16"/>
        <v>8.4834581124520636E-2</v>
      </c>
      <c r="AD30" s="20">
        <v>444116.65</v>
      </c>
      <c r="AE30" s="16">
        <f t="shared" si="17"/>
        <v>7.5572810429975962E-2</v>
      </c>
      <c r="AF30" s="20">
        <v>63023.08</v>
      </c>
      <c r="AG30" s="17">
        <f t="shared" si="18"/>
        <v>1.0182166487072444E-2</v>
      </c>
      <c r="AH30" s="20">
        <v>0</v>
      </c>
      <c r="AI30" s="17">
        <f t="shared" si="19"/>
        <v>0</v>
      </c>
      <c r="AJ30" s="20">
        <v>0</v>
      </c>
      <c r="AK30" s="17">
        <f t="shared" si="20"/>
        <v>0</v>
      </c>
      <c r="AL30" s="20">
        <v>0</v>
      </c>
      <c r="AM30" s="17">
        <f t="shared" si="21"/>
        <v>0</v>
      </c>
      <c r="AN30" s="20">
        <v>179113.28</v>
      </c>
      <c r="AO30" s="17">
        <f t="shared" si="22"/>
        <v>3.1798663024832773E-2</v>
      </c>
    </row>
    <row r="31" spans="1:41" x14ac:dyDescent="0.15">
      <c r="A31" s="13" t="s">
        <v>38</v>
      </c>
      <c r="B31" s="13" t="s">
        <v>32</v>
      </c>
      <c r="C31" s="53" t="s">
        <v>39</v>
      </c>
      <c r="D31" s="60">
        <v>0</v>
      </c>
      <c r="E31" s="45">
        <f t="shared" si="5"/>
        <v>0</v>
      </c>
      <c r="F31" s="28">
        <v>0</v>
      </c>
      <c r="G31" s="45">
        <f t="shared" si="0"/>
        <v>0</v>
      </c>
      <c r="H31" s="15">
        <v>0</v>
      </c>
      <c r="I31" s="16">
        <f t="shared" si="6"/>
        <v>0</v>
      </c>
      <c r="J31" s="15">
        <v>0</v>
      </c>
      <c r="K31" s="17">
        <f t="shared" si="7"/>
        <v>0</v>
      </c>
      <c r="L31" s="18">
        <v>0</v>
      </c>
      <c r="M31" s="16">
        <f t="shared" si="8"/>
        <v>0</v>
      </c>
      <c r="N31" s="18">
        <v>0</v>
      </c>
      <c r="O31" s="16">
        <f t="shared" si="9"/>
        <v>0</v>
      </c>
      <c r="P31" s="15">
        <v>0</v>
      </c>
      <c r="Q31" s="17">
        <f t="shared" si="10"/>
        <v>0</v>
      </c>
      <c r="R31" s="18">
        <v>0</v>
      </c>
      <c r="S31" s="19">
        <f t="shared" si="11"/>
        <v>0</v>
      </c>
      <c r="T31" s="18">
        <v>0</v>
      </c>
      <c r="U31" s="19">
        <f t="shared" si="12"/>
        <v>0</v>
      </c>
      <c r="V31" s="18">
        <v>92510.73</v>
      </c>
      <c r="W31" s="19">
        <f t="shared" si="13"/>
        <v>1.2145761027227449E-2</v>
      </c>
      <c r="X31" s="18">
        <v>195907.12</v>
      </c>
      <c r="Y31" s="19">
        <f t="shared" si="14"/>
        <v>3.1702438361307275E-2</v>
      </c>
      <c r="Z31" s="20">
        <v>924660.88</v>
      </c>
      <c r="AA31" s="16">
        <f t="shared" si="15"/>
        <v>0.15142554017410528</v>
      </c>
      <c r="AB31" s="20">
        <v>237918.17</v>
      </c>
      <c r="AC31" s="17">
        <f t="shared" si="16"/>
        <v>3.7817463753652386E-2</v>
      </c>
      <c r="AD31" s="20">
        <v>117581.48</v>
      </c>
      <c r="AE31" s="16">
        <f t="shared" si="17"/>
        <v>2.0008173298875442E-2</v>
      </c>
      <c r="AF31" s="20">
        <v>36921.300000000003</v>
      </c>
      <c r="AG31" s="17">
        <f t="shared" si="18"/>
        <v>5.9650976042292412E-3</v>
      </c>
      <c r="AH31" s="20">
        <v>475530.28</v>
      </c>
      <c r="AI31" s="17">
        <f t="shared" si="19"/>
        <v>9.166981800557096E-2</v>
      </c>
      <c r="AJ31" s="20">
        <v>39618.04</v>
      </c>
      <c r="AK31" s="17">
        <f t="shared" si="20"/>
        <v>7.0099513163459854E-3</v>
      </c>
      <c r="AL31" s="20">
        <v>546790.84</v>
      </c>
      <c r="AM31" s="17">
        <f t="shared" si="21"/>
        <v>9.1619150611970721E-2</v>
      </c>
      <c r="AN31" s="20">
        <v>56127.519999999997</v>
      </c>
      <c r="AO31" s="17">
        <f t="shared" si="22"/>
        <v>9.9645324729666172E-3</v>
      </c>
    </row>
    <row r="32" spans="1:41" x14ac:dyDescent="0.15">
      <c r="A32" s="13" t="s">
        <v>40</v>
      </c>
      <c r="B32" s="13" t="s">
        <v>32</v>
      </c>
      <c r="C32" s="53" t="s">
        <v>41</v>
      </c>
      <c r="D32" s="60">
        <v>365406</v>
      </c>
      <c r="E32" s="45">
        <f t="shared" si="5"/>
        <v>6.2034042796746368E-2</v>
      </c>
      <c r="F32" s="28">
        <v>63190</v>
      </c>
      <c r="G32" s="45">
        <f t="shared" si="0"/>
        <v>8.415989094305883E-3</v>
      </c>
      <c r="H32" s="15">
        <v>60000</v>
      </c>
      <c r="I32" s="16">
        <f t="shared" si="6"/>
        <v>9.3723141583585499E-3</v>
      </c>
      <c r="J32" s="15">
        <v>0</v>
      </c>
      <c r="K32" s="17">
        <f t="shared" si="7"/>
        <v>0</v>
      </c>
      <c r="L32" s="18">
        <v>0</v>
      </c>
      <c r="M32" s="16">
        <f t="shared" si="8"/>
        <v>0</v>
      </c>
      <c r="N32" s="18">
        <v>0</v>
      </c>
      <c r="O32" s="16">
        <f t="shared" si="9"/>
        <v>0</v>
      </c>
      <c r="P32" s="15">
        <v>0</v>
      </c>
      <c r="Q32" s="17">
        <f t="shared" si="10"/>
        <v>0</v>
      </c>
      <c r="R32" s="18">
        <v>8347.34</v>
      </c>
      <c r="S32" s="19">
        <f t="shared" si="11"/>
        <v>1.3806176996858277E-3</v>
      </c>
      <c r="T32" s="18">
        <v>2495.5500000000002</v>
      </c>
      <c r="U32" s="19">
        <f t="shared" si="12"/>
        <v>4.2290388537799371E-4</v>
      </c>
      <c r="V32" s="18">
        <v>0</v>
      </c>
      <c r="W32" s="19">
        <f t="shared" si="13"/>
        <v>0</v>
      </c>
      <c r="X32" s="18">
        <v>0</v>
      </c>
      <c r="Y32" s="19">
        <f t="shared" si="14"/>
        <v>0</v>
      </c>
      <c r="Z32" s="20">
        <v>0</v>
      </c>
      <c r="AA32" s="16">
        <f t="shared" si="15"/>
        <v>0</v>
      </c>
      <c r="AB32" s="20">
        <v>0</v>
      </c>
      <c r="AC32" s="17">
        <f t="shared" si="16"/>
        <v>0</v>
      </c>
      <c r="AD32" s="20">
        <v>0</v>
      </c>
      <c r="AE32" s="16">
        <f t="shared" si="17"/>
        <v>0</v>
      </c>
      <c r="AF32" s="20">
        <v>0</v>
      </c>
      <c r="AG32" s="17">
        <f t="shared" si="18"/>
        <v>0</v>
      </c>
      <c r="AH32" s="20">
        <v>0</v>
      </c>
      <c r="AI32" s="17">
        <f t="shared" si="19"/>
        <v>0</v>
      </c>
      <c r="AJ32" s="20">
        <v>2552.37</v>
      </c>
      <c r="AK32" s="17">
        <f t="shared" si="20"/>
        <v>4.5161218074649833E-4</v>
      </c>
      <c r="AL32" s="20">
        <v>270209.75</v>
      </c>
      <c r="AM32" s="17">
        <f t="shared" si="21"/>
        <v>4.5275790980830913E-2</v>
      </c>
      <c r="AN32" s="20">
        <v>12721.43</v>
      </c>
      <c r="AO32" s="17">
        <f t="shared" si="22"/>
        <v>2.2584839368917729E-3</v>
      </c>
    </row>
    <row r="33" spans="1:41" x14ac:dyDescent="0.15">
      <c r="A33" s="13" t="s">
        <v>42</v>
      </c>
      <c r="B33" s="13" t="s">
        <v>32</v>
      </c>
      <c r="C33" s="53" t="s">
        <v>43</v>
      </c>
      <c r="D33" s="60">
        <v>303375.89</v>
      </c>
      <c r="E33" s="45">
        <f t="shared" si="5"/>
        <v>5.1503349544783111E-2</v>
      </c>
      <c r="F33" s="28">
        <v>1153489.54</v>
      </c>
      <c r="G33" s="45">
        <f t="shared" si="0"/>
        <v>0.15362803274309081</v>
      </c>
      <c r="H33" s="15">
        <v>30296.74</v>
      </c>
      <c r="I33" s="16">
        <f t="shared" si="6"/>
        <v>4.732509420901798E-3</v>
      </c>
      <c r="J33" s="15">
        <v>14727.22</v>
      </c>
      <c r="K33" s="17">
        <f t="shared" si="7"/>
        <v>2.8458378537814235E-3</v>
      </c>
      <c r="L33" s="18">
        <v>8325.18</v>
      </c>
      <c r="M33" s="16">
        <f t="shared" si="8"/>
        <v>1.6011423350622252E-3</v>
      </c>
      <c r="N33" s="18">
        <v>8755</v>
      </c>
      <c r="O33" s="16">
        <f t="shared" si="9"/>
        <v>1.6919314646664375E-3</v>
      </c>
      <c r="P33" s="15">
        <v>139950</v>
      </c>
      <c r="Q33" s="17">
        <f t="shared" si="10"/>
        <v>3.1596635138748656E-2</v>
      </c>
      <c r="R33" s="18">
        <v>0</v>
      </c>
      <c r="S33" s="19">
        <f t="shared" si="11"/>
        <v>0</v>
      </c>
      <c r="T33" s="18">
        <v>153082.49</v>
      </c>
      <c r="U33" s="19">
        <f t="shared" si="12"/>
        <v>2.5941848411908341E-2</v>
      </c>
      <c r="V33" s="18">
        <v>104130.79</v>
      </c>
      <c r="W33" s="19">
        <f t="shared" si="13"/>
        <v>1.3671362131899789E-2</v>
      </c>
      <c r="X33" s="18">
        <v>235359.28</v>
      </c>
      <c r="Y33" s="19">
        <f t="shared" si="14"/>
        <v>3.8086737567075972E-2</v>
      </c>
      <c r="Z33" s="20">
        <v>0</v>
      </c>
      <c r="AA33" s="16">
        <f t="shared" si="15"/>
        <v>0</v>
      </c>
      <c r="AB33" s="20">
        <v>20574.169999999998</v>
      </c>
      <c r="AC33" s="17">
        <f t="shared" si="16"/>
        <v>3.2702963722210971E-3</v>
      </c>
      <c r="AD33" s="20">
        <v>229081.64</v>
      </c>
      <c r="AE33" s="16">
        <f t="shared" si="17"/>
        <v>3.8981522878523016E-2</v>
      </c>
      <c r="AF33" s="20">
        <v>209000</v>
      </c>
      <c r="AG33" s="17">
        <f t="shared" si="18"/>
        <v>3.3766562913112794E-2</v>
      </c>
      <c r="AH33" s="20">
        <v>1279</v>
      </c>
      <c r="AI33" s="17">
        <f t="shared" si="19"/>
        <v>2.4655779486665969E-4</v>
      </c>
      <c r="AJ33" s="20">
        <v>41490.769999999997</v>
      </c>
      <c r="AK33" s="17">
        <f t="shared" si="20"/>
        <v>7.3413091050871897E-3</v>
      </c>
      <c r="AL33" s="20">
        <v>98650.7</v>
      </c>
      <c r="AM33" s="17">
        <f t="shared" si="21"/>
        <v>1.6529708766292318E-2</v>
      </c>
      <c r="AN33" s="20">
        <v>1015330.95</v>
      </c>
      <c r="AO33" s="17">
        <f t="shared" si="22"/>
        <v>0.18025557199183295</v>
      </c>
    </row>
    <row r="34" spans="1:41" x14ac:dyDescent="0.15">
      <c r="A34" s="31" t="s">
        <v>107</v>
      </c>
      <c r="B34" s="31" t="s">
        <v>32</v>
      </c>
      <c r="C34" s="53" t="s">
        <v>109</v>
      </c>
      <c r="D34" s="60">
        <v>0</v>
      </c>
      <c r="E34" s="45">
        <f t="shared" si="5"/>
        <v>0</v>
      </c>
      <c r="F34" s="28">
        <v>0</v>
      </c>
      <c r="G34" s="45">
        <f t="shared" si="0"/>
        <v>0</v>
      </c>
      <c r="H34" s="15">
        <v>0</v>
      </c>
      <c r="I34" s="16">
        <f t="shared" si="6"/>
        <v>0</v>
      </c>
      <c r="J34" s="15">
        <v>0</v>
      </c>
      <c r="K34" s="17">
        <f t="shared" si="7"/>
        <v>0</v>
      </c>
      <c r="L34" s="18">
        <v>0</v>
      </c>
      <c r="M34" s="16">
        <f t="shared" si="8"/>
        <v>0</v>
      </c>
      <c r="N34" s="18">
        <v>0</v>
      </c>
      <c r="O34" s="16">
        <f t="shared" si="9"/>
        <v>0</v>
      </c>
      <c r="P34" s="15">
        <v>0</v>
      </c>
      <c r="Q34" s="17">
        <f t="shared" si="10"/>
        <v>0</v>
      </c>
      <c r="R34" s="27">
        <v>0</v>
      </c>
      <c r="S34" s="19">
        <f t="shared" si="11"/>
        <v>0</v>
      </c>
      <c r="T34" s="18">
        <v>424997.28</v>
      </c>
      <c r="U34" s="19">
        <f t="shared" si="12"/>
        <v>7.20213984841334E-2</v>
      </c>
      <c r="V34" s="18"/>
      <c r="W34" s="19"/>
      <c r="X34" s="18"/>
      <c r="Y34" s="19"/>
      <c r="Z34" s="20"/>
      <c r="AA34" s="16"/>
      <c r="AB34" s="20"/>
      <c r="AD34" s="20"/>
      <c r="AE34" s="16"/>
      <c r="AF34" s="20"/>
      <c r="AH34" s="20"/>
      <c r="AJ34" s="20"/>
      <c r="AL34" s="20"/>
      <c r="AM34" s="17"/>
      <c r="AN34" s="20"/>
    </row>
    <row r="35" spans="1:41" x14ac:dyDescent="0.15">
      <c r="A35" s="13" t="s">
        <v>44</v>
      </c>
      <c r="B35" s="13" t="s">
        <v>32</v>
      </c>
      <c r="C35" s="53" t="s">
        <v>45</v>
      </c>
      <c r="D35" s="60">
        <v>0</v>
      </c>
      <c r="E35" s="45">
        <f t="shared" si="5"/>
        <v>0</v>
      </c>
      <c r="F35" s="28">
        <v>0</v>
      </c>
      <c r="G35" s="45">
        <f t="shared" si="0"/>
        <v>0</v>
      </c>
      <c r="H35" s="15">
        <v>0</v>
      </c>
      <c r="I35" s="16">
        <f t="shared" si="6"/>
        <v>0</v>
      </c>
      <c r="J35" s="15">
        <v>0</v>
      </c>
      <c r="K35" s="17">
        <f t="shared" si="7"/>
        <v>0</v>
      </c>
      <c r="L35" s="18">
        <v>0</v>
      </c>
      <c r="M35" s="16">
        <f t="shared" si="8"/>
        <v>0</v>
      </c>
      <c r="N35" s="18">
        <v>0</v>
      </c>
      <c r="O35" s="16">
        <f t="shared" si="9"/>
        <v>0</v>
      </c>
      <c r="P35" s="15">
        <v>0</v>
      </c>
      <c r="Q35" s="17">
        <f t="shared" si="10"/>
        <v>0</v>
      </c>
      <c r="R35" s="18">
        <v>157032</v>
      </c>
      <c r="S35" s="19">
        <f t="shared" si="11"/>
        <v>2.5972484482130222E-2</v>
      </c>
      <c r="T35" s="18">
        <v>0</v>
      </c>
      <c r="U35" s="19">
        <f t="shared" si="12"/>
        <v>0</v>
      </c>
      <c r="V35" s="18">
        <v>364510</v>
      </c>
      <c r="W35" s="19">
        <f t="shared" ref="W35:W44" si="23">V35/$V$62</f>
        <v>4.7856625410205689E-2</v>
      </c>
      <c r="X35" s="18">
        <v>0</v>
      </c>
      <c r="Y35" s="19">
        <f t="shared" ref="Y35:Y44" si="24">X35/$X$62</f>
        <v>0</v>
      </c>
      <c r="Z35" s="20">
        <v>0</v>
      </c>
      <c r="AA35" s="16">
        <f t="shared" ref="AA35:AA44" si="25">Z35/$Z$62</f>
        <v>0</v>
      </c>
      <c r="AB35" s="20">
        <v>0</v>
      </c>
      <c r="AC35" s="17">
        <f t="shared" ref="AC35:AC44" si="26">AB35/$AB$62</f>
        <v>0</v>
      </c>
      <c r="AD35" s="20">
        <v>0</v>
      </c>
      <c r="AE35" s="16">
        <f t="shared" ref="AE35:AE44" si="27">AD35/$AD$62</f>
        <v>0</v>
      </c>
      <c r="AF35" s="20">
        <v>0</v>
      </c>
      <c r="AG35" s="17">
        <f t="shared" ref="AG35:AG44" si="28">AF35/$AF$62</f>
        <v>0</v>
      </c>
      <c r="AH35" s="20">
        <v>0</v>
      </c>
      <c r="AI35" s="17">
        <f t="shared" ref="AI35:AI44" si="29">AH35/$AH$62</f>
        <v>0</v>
      </c>
      <c r="AJ35" s="20">
        <v>0</v>
      </c>
      <c r="AK35" s="17">
        <f t="shared" ref="AK35:AK44" si="30">AJ35/$AJ$62</f>
        <v>0</v>
      </c>
      <c r="AL35" s="20">
        <v>20720</v>
      </c>
      <c r="AM35" s="17">
        <f t="shared" ref="AM35:AM44" si="31">AL35/$AL$62</f>
        <v>3.47180066271782E-3</v>
      </c>
      <c r="AN35" s="20">
        <v>9710</v>
      </c>
      <c r="AO35" s="17">
        <f t="shared" ref="AO35:AO44" si="32">AN35/$AN$62</f>
        <v>1.7238532953621655E-3</v>
      </c>
    </row>
    <row r="36" spans="1:41" x14ac:dyDescent="0.15">
      <c r="A36" s="13" t="s">
        <v>46</v>
      </c>
      <c r="B36" s="13" t="s">
        <v>32</v>
      </c>
      <c r="C36" s="53" t="s">
        <v>47</v>
      </c>
      <c r="D36" s="60">
        <v>0</v>
      </c>
      <c r="E36" s="45">
        <f t="shared" si="5"/>
        <v>0</v>
      </c>
      <c r="F36" s="28">
        <v>0</v>
      </c>
      <c r="G36" s="45">
        <f t="shared" si="0"/>
        <v>0</v>
      </c>
      <c r="H36" s="15">
        <v>14372.92</v>
      </c>
      <c r="I36" s="16">
        <f t="shared" si="6"/>
        <v>2.2451253602159132E-3</v>
      </c>
      <c r="J36" s="15">
        <v>229539.39</v>
      </c>
      <c r="K36" s="17">
        <f t="shared" si="7"/>
        <v>4.4355410253659362E-2</v>
      </c>
      <c r="L36" s="18">
        <v>0</v>
      </c>
      <c r="M36" s="16">
        <f t="shared" si="8"/>
        <v>0</v>
      </c>
      <c r="N36" s="18">
        <v>0</v>
      </c>
      <c r="O36" s="16">
        <f t="shared" si="9"/>
        <v>0</v>
      </c>
      <c r="P36" s="15">
        <v>0</v>
      </c>
      <c r="Q36" s="17">
        <f t="shared" si="10"/>
        <v>0</v>
      </c>
      <c r="R36" s="27">
        <v>0</v>
      </c>
      <c r="S36" s="19">
        <f t="shared" si="11"/>
        <v>0</v>
      </c>
      <c r="T36" s="18">
        <v>0</v>
      </c>
      <c r="U36" s="19">
        <f t="shared" si="12"/>
        <v>0</v>
      </c>
      <c r="V36" s="18">
        <v>0</v>
      </c>
      <c r="W36" s="19">
        <f t="shared" si="23"/>
        <v>0</v>
      </c>
      <c r="X36" s="18">
        <v>24299.5</v>
      </c>
      <c r="Y36" s="19">
        <f t="shared" si="24"/>
        <v>3.9322378939600881E-3</v>
      </c>
      <c r="Z36" s="20">
        <v>347298.95</v>
      </c>
      <c r="AA36" s="16">
        <f t="shared" si="25"/>
        <v>5.6874830808944336E-2</v>
      </c>
      <c r="AB36" s="20">
        <v>251312.74</v>
      </c>
      <c r="AC36" s="17">
        <f t="shared" si="26"/>
        <v>3.9946551521395215E-2</v>
      </c>
      <c r="AD36" s="20">
        <v>615166.97</v>
      </c>
      <c r="AE36" s="16">
        <f t="shared" si="27"/>
        <v>0.10467947285154185</v>
      </c>
      <c r="AF36" s="20">
        <v>0</v>
      </c>
      <c r="AG36" s="17">
        <f t="shared" si="28"/>
        <v>0</v>
      </c>
      <c r="AH36" s="20">
        <v>0</v>
      </c>
      <c r="AI36" s="17">
        <f t="shared" si="29"/>
        <v>0</v>
      </c>
      <c r="AJ36" s="20">
        <v>2862.24</v>
      </c>
      <c r="AK36" s="17">
        <f t="shared" si="30"/>
        <v>5.0644007264615139E-4</v>
      </c>
      <c r="AL36" s="20">
        <v>278137.76</v>
      </c>
      <c r="AM36" s="17">
        <f t="shared" si="31"/>
        <v>4.6604192060562259E-2</v>
      </c>
      <c r="AN36" s="20">
        <v>0</v>
      </c>
      <c r="AO36" s="17">
        <f t="shared" si="32"/>
        <v>0</v>
      </c>
    </row>
    <row r="37" spans="1:41" x14ac:dyDescent="0.15">
      <c r="A37" s="13" t="s">
        <v>48</v>
      </c>
      <c r="B37" s="13" t="s">
        <v>32</v>
      </c>
      <c r="C37" s="53" t="s">
        <v>49</v>
      </c>
      <c r="D37" s="60">
        <v>0</v>
      </c>
      <c r="E37" s="45">
        <f t="shared" si="5"/>
        <v>0</v>
      </c>
      <c r="F37" s="28">
        <v>185800</v>
      </c>
      <c r="G37" s="45">
        <f t="shared" si="0"/>
        <v>2.4745858106061606E-2</v>
      </c>
      <c r="H37" s="15">
        <v>0</v>
      </c>
      <c r="I37" s="16">
        <f t="shared" si="6"/>
        <v>0</v>
      </c>
      <c r="J37" s="15">
        <v>0</v>
      </c>
      <c r="K37" s="17">
        <f t="shared" si="7"/>
        <v>0</v>
      </c>
      <c r="L37" s="18">
        <v>0</v>
      </c>
      <c r="M37" s="16">
        <f t="shared" si="8"/>
        <v>0</v>
      </c>
      <c r="N37" s="18">
        <v>0</v>
      </c>
      <c r="O37" s="16">
        <f t="shared" si="9"/>
        <v>0</v>
      </c>
      <c r="P37" s="15">
        <v>0</v>
      </c>
      <c r="Q37" s="17">
        <f t="shared" si="10"/>
        <v>0</v>
      </c>
      <c r="R37" s="27">
        <v>0</v>
      </c>
      <c r="S37" s="19">
        <f t="shared" si="11"/>
        <v>0</v>
      </c>
      <c r="T37" s="18">
        <v>0</v>
      </c>
      <c r="U37" s="19">
        <f t="shared" si="12"/>
        <v>0</v>
      </c>
      <c r="V37" s="18">
        <v>0</v>
      </c>
      <c r="W37" s="19">
        <f t="shared" si="23"/>
        <v>0</v>
      </c>
      <c r="X37" s="18">
        <v>0</v>
      </c>
      <c r="Y37" s="19">
        <f t="shared" si="24"/>
        <v>0</v>
      </c>
      <c r="Z37" s="20">
        <v>0</v>
      </c>
      <c r="AA37" s="16">
        <f t="shared" si="25"/>
        <v>0</v>
      </c>
      <c r="AB37" s="20">
        <v>0</v>
      </c>
      <c r="AC37" s="17">
        <f t="shared" si="26"/>
        <v>0</v>
      </c>
      <c r="AD37" s="20">
        <v>0</v>
      </c>
      <c r="AE37" s="16">
        <f t="shared" si="27"/>
        <v>0</v>
      </c>
      <c r="AF37" s="20">
        <v>0</v>
      </c>
      <c r="AG37" s="17">
        <f t="shared" si="28"/>
        <v>0</v>
      </c>
      <c r="AH37" s="20">
        <v>170301.04</v>
      </c>
      <c r="AI37" s="17">
        <f t="shared" si="29"/>
        <v>3.2829592561296958E-2</v>
      </c>
      <c r="AJ37" s="20">
        <v>189698.96</v>
      </c>
      <c r="AK37" s="17">
        <f t="shared" si="30"/>
        <v>3.3565024275846664E-2</v>
      </c>
      <c r="AL37" s="20">
        <v>0</v>
      </c>
      <c r="AM37" s="17">
        <f t="shared" si="31"/>
        <v>0</v>
      </c>
      <c r="AN37" s="20">
        <v>0</v>
      </c>
      <c r="AO37" s="17">
        <f t="shared" si="32"/>
        <v>0</v>
      </c>
    </row>
    <row r="38" spans="1:41" x14ac:dyDescent="0.15">
      <c r="A38" s="13" t="s">
        <v>50</v>
      </c>
      <c r="B38" s="13" t="s">
        <v>32</v>
      </c>
      <c r="C38" s="53" t="s">
        <v>51</v>
      </c>
      <c r="D38" s="60">
        <v>0</v>
      </c>
      <c r="E38" s="45">
        <f t="shared" si="5"/>
        <v>0</v>
      </c>
      <c r="F38" s="28">
        <v>30265.9</v>
      </c>
      <c r="G38" s="45">
        <f t="shared" si="0"/>
        <v>4.0309777548560282E-3</v>
      </c>
      <c r="H38" s="15">
        <v>272393.09999999998</v>
      </c>
      <c r="I38" s="16">
        <f t="shared" si="6"/>
        <v>4.2549228462819604E-2</v>
      </c>
      <c r="J38" s="15">
        <v>0</v>
      </c>
      <c r="K38" s="17">
        <f t="shared" si="7"/>
        <v>0</v>
      </c>
      <c r="L38" s="18">
        <v>0</v>
      </c>
      <c r="M38" s="16">
        <f t="shared" si="8"/>
        <v>0</v>
      </c>
      <c r="N38" s="18">
        <v>0</v>
      </c>
      <c r="O38" s="16">
        <f t="shared" si="9"/>
        <v>0</v>
      </c>
      <c r="P38" s="15">
        <v>42063</v>
      </c>
      <c r="Q38" s="17">
        <f t="shared" si="10"/>
        <v>9.4966006705336538E-3</v>
      </c>
      <c r="R38" s="18">
        <v>283300</v>
      </c>
      <c r="S38" s="19">
        <f t="shared" si="11"/>
        <v>4.6856722539275385E-2</v>
      </c>
      <c r="T38" s="18">
        <v>0</v>
      </c>
      <c r="U38" s="19">
        <f t="shared" si="12"/>
        <v>0</v>
      </c>
      <c r="V38" s="18">
        <v>0</v>
      </c>
      <c r="W38" s="19">
        <f t="shared" si="23"/>
        <v>0</v>
      </c>
      <c r="X38" s="18">
        <v>0</v>
      </c>
      <c r="Y38" s="19">
        <f t="shared" si="24"/>
        <v>0</v>
      </c>
      <c r="Z38" s="20">
        <v>0</v>
      </c>
      <c r="AA38" s="16">
        <f t="shared" si="25"/>
        <v>0</v>
      </c>
      <c r="AB38" s="20">
        <v>0</v>
      </c>
      <c r="AC38" s="17">
        <f t="shared" si="26"/>
        <v>0</v>
      </c>
      <c r="AD38" s="20">
        <v>0</v>
      </c>
      <c r="AE38" s="16">
        <f t="shared" si="27"/>
        <v>0</v>
      </c>
      <c r="AF38" s="20">
        <v>0</v>
      </c>
      <c r="AG38" s="17">
        <f t="shared" si="28"/>
        <v>0</v>
      </c>
      <c r="AH38" s="20">
        <v>0</v>
      </c>
      <c r="AI38" s="17">
        <f t="shared" si="29"/>
        <v>0</v>
      </c>
      <c r="AJ38" s="20">
        <v>251000</v>
      </c>
      <c r="AK38" s="17">
        <f t="shared" si="30"/>
        <v>4.4411530212066071E-2</v>
      </c>
      <c r="AL38" s="20">
        <v>75000</v>
      </c>
      <c r="AM38" s="17">
        <f t="shared" si="31"/>
        <v>1.2566846028177437E-2</v>
      </c>
      <c r="AN38" s="20">
        <v>27493.05</v>
      </c>
      <c r="AO38" s="17">
        <f t="shared" si="32"/>
        <v>4.8809459157627992E-3</v>
      </c>
    </row>
    <row r="39" spans="1:41" x14ac:dyDescent="0.15">
      <c r="A39" s="13" t="s">
        <v>52</v>
      </c>
      <c r="B39" s="13" t="s">
        <v>32</v>
      </c>
      <c r="C39" s="53" t="s">
        <v>53</v>
      </c>
      <c r="D39" s="60">
        <v>270000</v>
      </c>
      <c r="E39" s="45">
        <f t="shared" si="5"/>
        <v>4.5837209994147657E-2</v>
      </c>
      <c r="F39" s="28">
        <v>499132.5</v>
      </c>
      <c r="G39" s="45">
        <f t="shared" si="0"/>
        <v>6.647719064113991E-2</v>
      </c>
      <c r="H39" s="15">
        <v>1566991.51</v>
      </c>
      <c r="I39" s="16">
        <f t="shared" si="6"/>
        <v>0.24477227858667741</v>
      </c>
      <c r="J39" s="15">
        <v>897912.03</v>
      </c>
      <c r="K39" s="17">
        <f t="shared" si="7"/>
        <v>0.17350946372361664</v>
      </c>
      <c r="L39" s="18">
        <v>523143.4</v>
      </c>
      <c r="M39" s="16">
        <f t="shared" si="8"/>
        <v>0.10061368583602898</v>
      </c>
      <c r="N39" s="18">
        <v>548180.66</v>
      </c>
      <c r="O39" s="16">
        <f t="shared" si="9"/>
        <v>0.10593764785558132</v>
      </c>
      <c r="P39" s="15">
        <v>850000</v>
      </c>
      <c r="Q39" s="17">
        <f t="shared" si="10"/>
        <v>0.19190525093202113</v>
      </c>
      <c r="R39" s="18">
        <v>965010.91</v>
      </c>
      <c r="S39" s="19">
        <f t="shared" si="11"/>
        <v>0.15960906620982582</v>
      </c>
      <c r="T39" s="18">
        <v>164989.09</v>
      </c>
      <c r="U39" s="19">
        <f t="shared" si="12"/>
        <v>2.7959578932892339E-2</v>
      </c>
      <c r="V39" s="18">
        <v>896299.2</v>
      </c>
      <c r="W39" s="19">
        <f t="shared" si="23"/>
        <v>0.11767538632648496</v>
      </c>
      <c r="X39" s="18">
        <v>108835.62</v>
      </c>
      <c r="Y39" s="19">
        <f t="shared" si="24"/>
        <v>1.7612195690308047E-2</v>
      </c>
      <c r="Z39" s="20">
        <v>833357.81</v>
      </c>
      <c r="AA39" s="16">
        <f t="shared" si="25"/>
        <v>0.1364734458513692</v>
      </c>
      <c r="AB39" s="20">
        <v>193366.42</v>
      </c>
      <c r="AC39" s="17">
        <f t="shared" si="26"/>
        <v>3.0735893687831931E-2</v>
      </c>
      <c r="AD39" s="20">
        <v>620422.61</v>
      </c>
      <c r="AE39" s="16">
        <f t="shared" si="27"/>
        <v>0.10557379529004578</v>
      </c>
      <c r="AF39" s="20">
        <v>351700</v>
      </c>
      <c r="AG39" s="17">
        <f t="shared" si="28"/>
        <v>5.6821531945175932E-2</v>
      </c>
      <c r="AH39" s="20">
        <v>572413.82999999996</v>
      </c>
      <c r="AI39" s="17">
        <f t="shared" si="29"/>
        <v>0.11034643602500313</v>
      </c>
      <c r="AJ39" s="20">
        <v>217728.03</v>
      </c>
      <c r="AK39" s="17">
        <f t="shared" si="30"/>
        <v>3.8524442160791351E-2</v>
      </c>
      <c r="AL39" s="20">
        <v>33148.82</v>
      </c>
      <c r="AM39" s="17">
        <f t="shared" si="31"/>
        <v>5.5543482260769174E-3</v>
      </c>
      <c r="AN39" s="20">
        <v>649521.16</v>
      </c>
      <c r="AO39" s="17">
        <f t="shared" si="32"/>
        <v>0.11531196622795638</v>
      </c>
    </row>
    <row r="40" spans="1:41" x14ac:dyDescent="0.15">
      <c r="A40" s="13" t="s">
        <v>54</v>
      </c>
      <c r="B40" s="13" t="s">
        <v>32</v>
      </c>
      <c r="C40" s="53" t="s">
        <v>55</v>
      </c>
      <c r="D40" s="60">
        <v>1089.04</v>
      </c>
      <c r="E40" s="45">
        <f t="shared" si="5"/>
        <v>1.8488353767417246E-4</v>
      </c>
      <c r="F40" s="28">
        <v>0</v>
      </c>
      <c r="G40" s="45">
        <f t="shared" si="0"/>
        <v>0</v>
      </c>
      <c r="H40" s="15">
        <v>0</v>
      </c>
      <c r="I40" s="16">
        <f t="shared" si="6"/>
        <v>0</v>
      </c>
      <c r="J40" s="15">
        <v>685427.81</v>
      </c>
      <c r="K40" s="17">
        <f t="shared" si="7"/>
        <v>0.13244973645620162</v>
      </c>
      <c r="L40" s="18">
        <v>203032.53</v>
      </c>
      <c r="M40" s="16">
        <f t="shared" si="8"/>
        <v>3.9048282340777167E-2</v>
      </c>
      <c r="N40" s="18">
        <v>53639.66</v>
      </c>
      <c r="O40" s="16">
        <f t="shared" si="9"/>
        <v>1.0366034095717845E-2</v>
      </c>
      <c r="P40" s="15">
        <v>0</v>
      </c>
      <c r="Q40" s="17">
        <f t="shared" si="10"/>
        <v>0</v>
      </c>
      <c r="R40" s="27">
        <v>0</v>
      </c>
      <c r="S40" s="19">
        <f t="shared" si="11"/>
        <v>0</v>
      </c>
      <c r="T40" s="18">
        <v>0</v>
      </c>
      <c r="U40" s="19">
        <f t="shared" si="12"/>
        <v>0</v>
      </c>
      <c r="V40" s="18">
        <v>100</v>
      </c>
      <c r="W40" s="19">
        <f t="shared" si="23"/>
        <v>1.3129029494446157E-5</v>
      </c>
      <c r="X40" s="18">
        <v>1002586.62</v>
      </c>
      <c r="Y40" s="19">
        <f t="shared" si="24"/>
        <v>0.16224239589873712</v>
      </c>
      <c r="Z40" s="20">
        <v>16550.07</v>
      </c>
      <c r="AA40" s="16">
        <f t="shared" si="25"/>
        <v>2.7102944916078363E-3</v>
      </c>
      <c r="AB40" s="20">
        <v>329045.31</v>
      </c>
      <c r="AC40" s="17">
        <f t="shared" si="26"/>
        <v>5.2302264615747142E-2</v>
      </c>
      <c r="AD40" s="20">
        <v>0</v>
      </c>
      <c r="AE40" s="16">
        <f t="shared" si="27"/>
        <v>0</v>
      </c>
      <c r="AF40" s="20">
        <v>42049.69</v>
      </c>
      <c r="AG40" s="17">
        <f t="shared" si="28"/>
        <v>6.7936531237411009E-3</v>
      </c>
      <c r="AH40" s="20">
        <v>182454.18</v>
      </c>
      <c r="AI40" s="17">
        <f t="shared" si="29"/>
        <v>3.5172400535578269E-2</v>
      </c>
      <c r="AJ40" s="20">
        <v>11845.86</v>
      </c>
      <c r="AK40" s="17">
        <f t="shared" si="30"/>
        <v>2.0959871285972311E-3</v>
      </c>
      <c r="AL40" s="20">
        <v>0</v>
      </c>
      <c r="AM40" s="17">
        <f t="shared" si="31"/>
        <v>0</v>
      </c>
      <c r="AN40" s="20">
        <v>0</v>
      </c>
      <c r="AO40" s="17">
        <f t="shared" si="32"/>
        <v>0</v>
      </c>
    </row>
    <row r="41" spans="1:41" x14ac:dyDescent="0.15">
      <c r="A41" s="13" t="s">
        <v>56</v>
      </c>
      <c r="B41" s="13" t="s">
        <v>32</v>
      </c>
      <c r="C41" s="53" t="s">
        <v>57</v>
      </c>
      <c r="D41" s="60">
        <v>0</v>
      </c>
      <c r="E41" s="45">
        <f t="shared" si="5"/>
        <v>0</v>
      </c>
      <c r="F41" s="28">
        <v>428962</v>
      </c>
      <c r="G41" s="45">
        <f t="shared" si="0"/>
        <v>5.7131500456902039E-2</v>
      </c>
      <c r="H41" s="15">
        <v>159303</v>
      </c>
      <c r="I41" s="16">
        <f t="shared" si="6"/>
        <v>2.488396270614987E-2</v>
      </c>
      <c r="J41" s="15">
        <v>0</v>
      </c>
      <c r="K41" s="17">
        <f t="shared" si="7"/>
        <v>0</v>
      </c>
      <c r="L41" s="18">
        <v>0</v>
      </c>
      <c r="M41" s="16">
        <f t="shared" si="8"/>
        <v>0</v>
      </c>
      <c r="N41" s="18">
        <v>0</v>
      </c>
      <c r="O41" s="16">
        <f t="shared" si="9"/>
        <v>0</v>
      </c>
      <c r="P41" s="15">
        <v>0</v>
      </c>
      <c r="Q41" s="17">
        <f t="shared" si="10"/>
        <v>0</v>
      </c>
      <c r="R41" s="27">
        <v>0</v>
      </c>
      <c r="S41" s="19">
        <f t="shared" si="11"/>
        <v>0</v>
      </c>
      <c r="T41" s="18">
        <v>0</v>
      </c>
      <c r="U41" s="19">
        <f t="shared" si="12"/>
        <v>0</v>
      </c>
      <c r="V41" s="18">
        <v>0</v>
      </c>
      <c r="W41" s="19">
        <f t="shared" si="23"/>
        <v>0</v>
      </c>
      <c r="X41" s="18">
        <v>100.7</v>
      </c>
      <c r="Y41" s="19">
        <f t="shared" si="24"/>
        <v>1.6295658590579264E-5</v>
      </c>
      <c r="Z41" s="20">
        <v>158730.22</v>
      </c>
      <c r="AA41" s="16">
        <f t="shared" si="25"/>
        <v>2.5994188599667553E-2</v>
      </c>
      <c r="AB41" s="20">
        <v>26520.04</v>
      </c>
      <c r="AC41" s="17">
        <f t="shared" si="26"/>
        <v>4.2154016712780346E-3</v>
      </c>
      <c r="AD41" s="20">
        <v>2239.94</v>
      </c>
      <c r="AE41" s="16">
        <f t="shared" si="27"/>
        <v>3.8115788046793643E-4</v>
      </c>
      <c r="AF41" s="20">
        <v>0</v>
      </c>
      <c r="AG41" s="17">
        <f t="shared" si="28"/>
        <v>0</v>
      </c>
      <c r="AH41" s="20">
        <v>15627.32</v>
      </c>
      <c r="AI41" s="17">
        <f t="shared" si="29"/>
        <v>3.0125391390740017E-3</v>
      </c>
      <c r="AJ41" s="20">
        <v>0</v>
      </c>
      <c r="AK41" s="17">
        <f t="shared" si="30"/>
        <v>0</v>
      </c>
      <c r="AL41" s="20">
        <v>65600</v>
      </c>
      <c r="AM41" s="17">
        <f t="shared" si="31"/>
        <v>1.0991801325979199E-2</v>
      </c>
      <c r="AN41" s="20">
        <v>0</v>
      </c>
      <c r="AO41" s="17">
        <f t="shared" si="32"/>
        <v>0</v>
      </c>
    </row>
    <row r="42" spans="1:41" x14ac:dyDescent="0.15">
      <c r="A42" s="13" t="s">
        <v>132</v>
      </c>
      <c r="B42" s="13" t="s">
        <v>32</v>
      </c>
      <c r="C42" s="56" t="s">
        <v>133</v>
      </c>
      <c r="D42" s="60">
        <v>647809.03</v>
      </c>
      <c r="E42" s="45">
        <f t="shared" si="5"/>
        <v>0.10997688349709296</v>
      </c>
      <c r="F42" s="28">
        <v>593927.28</v>
      </c>
      <c r="G42" s="45">
        <f t="shared" si="0"/>
        <v>7.9102476836378485E-2</v>
      </c>
      <c r="H42" s="15">
        <v>0</v>
      </c>
      <c r="I42" s="16">
        <f t="shared" si="6"/>
        <v>0</v>
      </c>
      <c r="J42" s="15">
        <v>2076569.32</v>
      </c>
      <c r="K42" s="17">
        <f t="shared" si="7"/>
        <v>0.40126918568861947</v>
      </c>
      <c r="L42" s="18">
        <v>2150731.16</v>
      </c>
      <c r="M42" s="16">
        <f t="shared" si="8"/>
        <v>0.41363991068223011</v>
      </c>
      <c r="N42" s="18">
        <v>1777627.03</v>
      </c>
      <c r="O42" s="16">
        <f t="shared" si="9"/>
        <v>0.34353205077082233</v>
      </c>
      <c r="P42" s="15">
        <v>1463025.74</v>
      </c>
      <c r="Q42" s="17">
        <f t="shared" si="10"/>
        <v>0.33030861382906579</v>
      </c>
      <c r="R42" s="18">
        <v>2536792.67</v>
      </c>
      <c r="S42" s="19">
        <f t="shared" si="11"/>
        <v>0.41957568047249411</v>
      </c>
      <c r="T42" s="18">
        <v>3156943.93</v>
      </c>
      <c r="U42" s="19">
        <f t="shared" si="12"/>
        <v>0.53498581632003883</v>
      </c>
      <c r="V42" s="18">
        <v>3440159.68</v>
      </c>
      <c r="W42" s="19">
        <f t="shared" si="23"/>
        <v>0.45165957904324461</v>
      </c>
      <c r="X42" s="18">
        <v>1986764.97</v>
      </c>
      <c r="Y42" s="19">
        <f t="shared" si="24"/>
        <v>0.3215058952417324</v>
      </c>
      <c r="Z42" s="20">
        <v>780603.39</v>
      </c>
      <c r="AA42" s="16">
        <f t="shared" si="25"/>
        <v>0.12783420662555528</v>
      </c>
      <c r="AB42" s="20">
        <v>2387539.15</v>
      </c>
      <c r="AC42" s="17">
        <f t="shared" si="26"/>
        <v>0.37950306723337279</v>
      </c>
      <c r="AD42" s="20">
        <v>1791469.66</v>
      </c>
      <c r="AE42" s="16">
        <f t="shared" si="27"/>
        <v>0.30484422731332744</v>
      </c>
      <c r="AF42" s="20">
        <v>3890317.27</v>
      </c>
      <c r="AG42" s="17">
        <f t="shared" si="28"/>
        <v>0.62852939162403931</v>
      </c>
      <c r="AH42" s="20">
        <v>2136358.35</v>
      </c>
      <c r="AI42" s="17">
        <f t="shared" si="29"/>
        <v>0.41183409211960564</v>
      </c>
      <c r="AJ42" s="20">
        <v>2734403.78</v>
      </c>
      <c r="AK42" s="17">
        <f t="shared" si="30"/>
        <v>0.48382094058748071</v>
      </c>
      <c r="AL42" s="20">
        <v>2660568.46</v>
      </c>
      <c r="AM42" s="17">
        <f t="shared" si="31"/>
        <v>0.44579938912326883</v>
      </c>
      <c r="AN42" s="20">
        <v>1671955.9</v>
      </c>
      <c r="AO42" s="17">
        <f t="shared" si="32"/>
        <v>0.29682870112412102</v>
      </c>
    </row>
    <row r="43" spans="1:41" x14ac:dyDescent="0.15">
      <c r="A43" s="13" t="s">
        <v>58</v>
      </c>
      <c r="B43" s="13" t="s">
        <v>32</v>
      </c>
      <c r="C43" s="53" t="s">
        <v>59</v>
      </c>
      <c r="D43" s="60">
        <v>0</v>
      </c>
      <c r="E43" s="45">
        <f t="shared" si="5"/>
        <v>0</v>
      </c>
      <c r="F43" s="28">
        <v>0</v>
      </c>
      <c r="G43" s="45">
        <f t="shared" si="0"/>
        <v>0</v>
      </c>
      <c r="H43" s="15">
        <v>0</v>
      </c>
      <c r="I43" s="16">
        <f t="shared" si="6"/>
        <v>0</v>
      </c>
      <c r="J43" s="15">
        <v>0</v>
      </c>
      <c r="K43" s="17">
        <f t="shared" si="7"/>
        <v>0</v>
      </c>
      <c r="L43" s="18">
        <v>0</v>
      </c>
      <c r="M43" s="16">
        <f t="shared" si="8"/>
        <v>0</v>
      </c>
      <c r="N43" s="18">
        <v>0</v>
      </c>
      <c r="O43" s="16">
        <f t="shared" si="9"/>
        <v>0</v>
      </c>
      <c r="P43" s="15">
        <v>0</v>
      </c>
      <c r="Q43" s="17">
        <f t="shared" si="10"/>
        <v>0</v>
      </c>
      <c r="R43" s="27">
        <v>0</v>
      </c>
      <c r="S43" s="19">
        <f t="shared" si="11"/>
        <v>0</v>
      </c>
      <c r="T43" s="18">
        <v>0</v>
      </c>
      <c r="U43" s="19">
        <f t="shared" si="12"/>
        <v>0</v>
      </c>
      <c r="V43" s="18">
        <v>0</v>
      </c>
      <c r="W43" s="19">
        <f t="shared" si="23"/>
        <v>0</v>
      </c>
      <c r="X43" s="18">
        <v>0</v>
      </c>
      <c r="Y43" s="19">
        <f t="shared" si="24"/>
        <v>0</v>
      </c>
      <c r="Z43" s="20">
        <v>0</v>
      </c>
      <c r="AA43" s="16">
        <f t="shared" si="25"/>
        <v>0</v>
      </c>
      <c r="AB43" s="20">
        <v>0</v>
      </c>
      <c r="AC43" s="17">
        <f t="shared" si="26"/>
        <v>0</v>
      </c>
      <c r="AD43" s="20">
        <v>0</v>
      </c>
      <c r="AE43" s="16">
        <f t="shared" si="27"/>
        <v>0</v>
      </c>
      <c r="AF43" s="20">
        <v>0</v>
      </c>
      <c r="AG43" s="17">
        <f t="shared" si="28"/>
        <v>0</v>
      </c>
      <c r="AH43" s="20">
        <v>0</v>
      </c>
      <c r="AI43" s="17">
        <f t="shared" si="29"/>
        <v>0</v>
      </c>
      <c r="AJ43" s="20">
        <v>0</v>
      </c>
      <c r="AK43" s="17">
        <f t="shared" si="30"/>
        <v>0</v>
      </c>
      <c r="AL43" s="20">
        <v>167627.49</v>
      </c>
      <c r="AM43" s="17">
        <f t="shared" si="31"/>
        <v>2.8087318092264706E-2</v>
      </c>
      <c r="AN43" s="20">
        <v>0</v>
      </c>
      <c r="AO43" s="17">
        <f t="shared" si="32"/>
        <v>0</v>
      </c>
    </row>
    <row r="44" spans="1:41" s="2" customFormat="1" x14ac:dyDescent="0.15">
      <c r="A44" s="21"/>
      <c r="B44" s="21"/>
      <c r="C44" s="54" t="s">
        <v>78</v>
      </c>
      <c r="D44" s="61">
        <f>SUM(D28:D43)</f>
        <v>2925090.45</v>
      </c>
      <c r="E44" s="47">
        <f t="shared" si="5"/>
        <v>0.49658513040194768</v>
      </c>
      <c r="F44" s="22">
        <f>SUM(F28:F43)</f>
        <v>5562073.1200000001</v>
      </c>
      <c r="G44" s="47">
        <f t="shared" si="0"/>
        <v>0.74078725620591701</v>
      </c>
      <c r="H44" s="23">
        <f>SUM(H28:H43)</f>
        <v>3735715.0199999996</v>
      </c>
      <c r="I44" s="24">
        <f t="shared" si="6"/>
        <v>0.58353824622564487</v>
      </c>
      <c r="J44" s="23">
        <f>SUM(J28:J43)</f>
        <v>3985276.4000000004</v>
      </c>
      <c r="K44" s="7">
        <f t="shared" si="7"/>
        <v>0.77010124360889287</v>
      </c>
      <c r="L44" s="23">
        <f>SUM(L28:L43)</f>
        <v>2885232.2700000005</v>
      </c>
      <c r="M44" s="24">
        <f t="shared" si="8"/>
        <v>0.55490302119409851</v>
      </c>
      <c r="N44" s="23">
        <f>SUM(N28:N43)</f>
        <v>2388202.35</v>
      </c>
      <c r="O44" s="24">
        <f t="shared" si="9"/>
        <v>0.46152766418678792</v>
      </c>
      <c r="P44" s="23">
        <f>SUM(P28:P43)</f>
        <v>2544414.75</v>
      </c>
      <c r="Q44" s="7">
        <f t="shared" si="10"/>
        <v>0.57445476596927747</v>
      </c>
      <c r="R44" s="23">
        <f>SUM(R28:R43)</f>
        <v>4504211.04</v>
      </c>
      <c r="S44" s="25">
        <f t="shared" si="11"/>
        <v>0.74497905739364989</v>
      </c>
      <c r="T44" s="23">
        <f>SUM(T28:T43)</f>
        <v>3902508.3400000003</v>
      </c>
      <c r="U44" s="25">
        <f t="shared" si="12"/>
        <v>0.66133154603435096</v>
      </c>
      <c r="V44" s="23">
        <f>SUM(V28:V43)</f>
        <v>4898015.53</v>
      </c>
      <c r="W44" s="25">
        <f t="shared" si="23"/>
        <v>0.64306190357625337</v>
      </c>
      <c r="X44" s="23">
        <f>SUM(X28:X43)</f>
        <v>3612644.6799999997</v>
      </c>
      <c r="Y44" s="25">
        <f t="shared" si="24"/>
        <v>0.58461195942753197</v>
      </c>
      <c r="Z44" s="26">
        <f>SUM(Z28:Z43)</f>
        <v>3087098.16</v>
      </c>
      <c r="AA44" s="24">
        <f t="shared" si="25"/>
        <v>0.5055534591757429</v>
      </c>
      <c r="AB44" s="26">
        <f>SUM(AB28:AB43)</f>
        <v>3979989.43</v>
      </c>
      <c r="AC44" s="7">
        <f t="shared" si="26"/>
        <v>0.63262551998001926</v>
      </c>
      <c r="AD44" s="26">
        <f>SUM(AD28:AD43)</f>
        <v>4185845.2299999995</v>
      </c>
      <c r="AE44" s="24">
        <f t="shared" si="27"/>
        <v>0.71228153246677217</v>
      </c>
      <c r="AF44" s="26">
        <f>SUM(AF28:AF43)</f>
        <v>4609763.92</v>
      </c>
      <c r="AG44" s="7">
        <f t="shared" si="28"/>
        <v>0.74476499243673422</v>
      </c>
      <c r="AH44" s="26">
        <f>SUM(AH28:AH43)</f>
        <v>3694112.7800000003</v>
      </c>
      <c r="AI44" s="7">
        <f t="shared" si="29"/>
        <v>0.71212846053600154</v>
      </c>
      <c r="AJ44" s="26">
        <f>SUM(AJ28:AJ43)</f>
        <v>3920549.8899999997</v>
      </c>
      <c r="AK44" s="7">
        <f t="shared" si="30"/>
        <v>0.69369569676353504</v>
      </c>
      <c r="AL44" s="26">
        <f>SUM(AL28:AL43)</f>
        <v>4450202.62</v>
      </c>
      <c r="AM44" s="7">
        <f t="shared" si="31"/>
        <v>0.74566681492975773</v>
      </c>
      <c r="AN44" s="26">
        <f>SUM(AN28:AN43)</f>
        <v>3799956.38</v>
      </c>
      <c r="AO44" s="7">
        <f t="shared" si="32"/>
        <v>0.67462073407780487</v>
      </c>
    </row>
    <row r="45" spans="1:41" x14ac:dyDescent="0.15">
      <c r="A45" s="13"/>
      <c r="B45" s="13"/>
      <c r="C45" s="53"/>
      <c r="E45" s="45"/>
      <c r="F45" s="14"/>
      <c r="G45" s="45"/>
      <c r="H45" s="27"/>
      <c r="I45" s="16"/>
      <c r="J45" s="27"/>
      <c r="M45" s="16"/>
      <c r="N45" s="27"/>
      <c r="O45" s="16"/>
      <c r="P45" s="27"/>
      <c r="R45" s="27"/>
      <c r="S45" s="19"/>
      <c r="U45" s="19"/>
      <c r="V45" s="27"/>
      <c r="W45" s="19"/>
      <c r="X45" s="27"/>
      <c r="Y45" s="19"/>
      <c r="Z45" s="13"/>
      <c r="AA45" s="16"/>
      <c r="AB45" s="13"/>
      <c r="AD45" s="13"/>
      <c r="AE45" s="16"/>
      <c r="AF45" s="20"/>
      <c r="AH45" s="20"/>
      <c r="AJ45" s="20"/>
      <c r="AL45" s="20"/>
      <c r="AM45" s="17"/>
      <c r="AN45" s="20"/>
      <c r="AO45" s="7"/>
    </row>
    <row r="46" spans="1:41" x14ac:dyDescent="0.15">
      <c r="A46" s="13" t="s">
        <v>60</v>
      </c>
      <c r="B46" s="13" t="s">
        <v>61</v>
      </c>
      <c r="C46" s="53" t="s">
        <v>62</v>
      </c>
      <c r="D46" s="60">
        <v>0</v>
      </c>
      <c r="E46" s="45">
        <f t="shared" ref="E46:E60" si="33">D46/$D$62</f>
        <v>0</v>
      </c>
      <c r="F46" s="28">
        <v>0</v>
      </c>
      <c r="G46" s="45">
        <f t="shared" si="0"/>
        <v>0</v>
      </c>
      <c r="H46" s="15">
        <v>55812</v>
      </c>
      <c r="I46" s="16">
        <f t="shared" ref="I46:I55" si="34">H46/$H$62</f>
        <v>8.718126630105124E-3</v>
      </c>
      <c r="J46" s="15">
        <v>0</v>
      </c>
      <c r="K46" s="17">
        <f t="shared" ref="K46:K55" si="35">J46/$J$62</f>
        <v>0</v>
      </c>
      <c r="L46" s="18">
        <v>0</v>
      </c>
      <c r="M46" s="16">
        <f t="shared" ref="M46:M55" si="36">L46/$L$62</f>
        <v>0</v>
      </c>
      <c r="N46" s="18">
        <v>0</v>
      </c>
      <c r="O46" s="16">
        <f t="shared" ref="O46:O55" si="37">N46/$N$62</f>
        <v>0</v>
      </c>
      <c r="P46" s="15">
        <v>0</v>
      </c>
      <c r="Q46" s="17">
        <f t="shared" ref="Q46:Q53" si="38">P46/$P$62</f>
        <v>0</v>
      </c>
      <c r="R46" s="18">
        <v>0</v>
      </c>
      <c r="S46" s="19">
        <f t="shared" ref="S46:S53" si="39">R46/$R$62</f>
        <v>0</v>
      </c>
      <c r="T46" s="18">
        <v>0</v>
      </c>
      <c r="U46" s="19">
        <f t="shared" ref="U46:U53" si="40">T46/$T$62</f>
        <v>0</v>
      </c>
      <c r="V46" s="18">
        <v>0</v>
      </c>
      <c r="W46" s="19">
        <f>V46/$V$62</f>
        <v>0</v>
      </c>
      <c r="X46" s="18">
        <v>0</v>
      </c>
      <c r="Y46" s="19">
        <f>X46/$X$62</f>
        <v>0</v>
      </c>
      <c r="Z46" s="20">
        <v>0</v>
      </c>
      <c r="AA46" s="16">
        <f>Z46/$Z$62</f>
        <v>0</v>
      </c>
      <c r="AB46" s="20">
        <v>0</v>
      </c>
      <c r="AC46" s="17">
        <f>AB46/$AB$62</f>
        <v>0</v>
      </c>
      <c r="AD46" s="20">
        <v>1003.02</v>
      </c>
      <c r="AE46" s="16">
        <f>AD46/$AD$62</f>
        <v>1.7067822230369992E-4</v>
      </c>
      <c r="AF46" s="20">
        <v>67376.56</v>
      </c>
      <c r="AG46" s="17">
        <f>AF46/$AF$62</f>
        <v>1.0885525608177602E-2</v>
      </c>
      <c r="AH46" s="20">
        <v>49997.42</v>
      </c>
      <c r="AI46" s="17">
        <f>AH46/$AH$62</f>
        <v>9.6381967351229312E-3</v>
      </c>
      <c r="AJ46" s="20">
        <v>0</v>
      </c>
      <c r="AK46" s="17">
        <f>AJ46/$AJ$62</f>
        <v>0</v>
      </c>
      <c r="AL46" s="20">
        <v>0</v>
      </c>
      <c r="AM46" s="17">
        <f>AL46/$AL$62</f>
        <v>0</v>
      </c>
      <c r="AN46" s="20">
        <v>35000</v>
      </c>
      <c r="AO46" s="17">
        <f>AN46/$AN$62</f>
        <v>6.2136833509449834E-3</v>
      </c>
    </row>
    <row r="47" spans="1:41" x14ac:dyDescent="0.15">
      <c r="A47" s="13" t="s">
        <v>63</v>
      </c>
      <c r="B47" s="13" t="s">
        <v>61</v>
      </c>
      <c r="C47" s="53" t="s">
        <v>64</v>
      </c>
      <c r="D47" s="60">
        <v>68152.509999999995</v>
      </c>
      <c r="E47" s="45">
        <f t="shared" si="33"/>
        <v>1.1570077453697215E-2</v>
      </c>
      <c r="F47" s="28">
        <v>30000</v>
      </c>
      <c r="G47" s="45">
        <f t="shared" si="0"/>
        <v>3.9955637415600006E-3</v>
      </c>
      <c r="H47" s="15">
        <v>500</v>
      </c>
      <c r="I47" s="16">
        <f t="shared" si="34"/>
        <v>7.8102617986321261E-5</v>
      </c>
      <c r="J47" s="15">
        <v>25500</v>
      </c>
      <c r="K47" s="17">
        <f t="shared" si="35"/>
        <v>4.9275331849070163E-3</v>
      </c>
      <c r="L47" s="18">
        <v>0</v>
      </c>
      <c r="M47" s="16">
        <f t="shared" si="36"/>
        <v>0</v>
      </c>
      <c r="N47" s="18">
        <v>70000</v>
      </c>
      <c r="O47" s="16">
        <f t="shared" si="37"/>
        <v>1.3527721590708239E-2</v>
      </c>
      <c r="P47" s="15">
        <v>0</v>
      </c>
      <c r="Q47" s="17">
        <f t="shared" si="38"/>
        <v>0</v>
      </c>
      <c r="R47" s="18">
        <v>0</v>
      </c>
      <c r="S47" s="19">
        <f t="shared" si="39"/>
        <v>0</v>
      </c>
      <c r="T47" s="18">
        <v>0</v>
      </c>
      <c r="U47" s="19">
        <f t="shared" si="40"/>
        <v>0</v>
      </c>
      <c r="V47" s="18">
        <v>0</v>
      </c>
      <c r="W47" s="19">
        <f>V47/$V$62</f>
        <v>0</v>
      </c>
      <c r="X47" s="18">
        <v>0</v>
      </c>
      <c r="Y47" s="19">
        <f>X47/$X$62</f>
        <v>0</v>
      </c>
      <c r="Z47" s="20">
        <v>0</v>
      </c>
      <c r="AA47" s="16">
        <f>Z47/$Z$62</f>
        <v>0</v>
      </c>
      <c r="AB47" s="20">
        <v>0</v>
      </c>
      <c r="AC47" s="17">
        <f>AB47/$AB$62</f>
        <v>0</v>
      </c>
      <c r="AD47" s="20">
        <v>57975.42</v>
      </c>
      <c r="AE47" s="16">
        <f>AD47/$AD$62</f>
        <v>9.8653482711315525E-3</v>
      </c>
      <c r="AF47" s="20">
        <v>0</v>
      </c>
      <c r="AG47" s="17">
        <f>AF47/$AF$62</f>
        <v>0</v>
      </c>
      <c r="AH47" s="20">
        <v>33561.29</v>
      </c>
      <c r="AI47" s="17">
        <f>AH47/$AH$62</f>
        <v>6.4697401526821558E-3</v>
      </c>
      <c r="AJ47" s="20">
        <v>0</v>
      </c>
      <c r="AK47" s="17">
        <f>AJ47/$AJ$62</f>
        <v>0</v>
      </c>
      <c r="AL47" s="20">
        <v>0</v>
      </c>
      <c r="AM47" s="17">
        <f>AL47/$AL$62</f>
        <v>0</v>
      </c>
      <c r="AN47" s="20">
        <v>0</v>
      </c>
      <c r="AO47" s="17">
        <f>AN47/$AN$62</f>
        <v>0</v>
      </c>
    </row>
    <row r="48" spans="1:41" x14ac:dyDescent="0.15">
      <c r="A48" s="31" t="s">
        <v>108</v>
      </c>
      <c r="B48" s="31" t="s">
        <v>61</v>
      </c>
      <c r="C48" s="57" t="s">
        <v>140</v>
      </c>
      <c r="D48" s="60">
        <v>0</v>
      </c>
      <c r="E48" s="45">
        <f t="shared" si="33"/>
        <v>0</v>
      </c>
      <c r="F48" s="28">
        <v>0</v>
      </c>
      <c r="G48" s="45">
        <f t="shared" si="0"/>
        <v>0</v>
      </c>
      <c r="H48" s="15">
        <v>0</v>
      </c>
      <c r="I48" s="16">
        <f t="shared" si="34"/>
        <v>0</v>
      </c>
      <c r="J48" s="15">
        <v>0</v>
      </c>
      <c r="K48" s="17">
        <f t="shared" si="35"/>
        <v>0</v>
      </c>
      <c r="L48" s="18">
        <v>0</v>
      </c>
      <c r="M48" s="16">
        <f t="shared" si="36"/>
        <v>0</v>
      </c>
      <c r="N48" s="18">
        <v>0</v>
      </c>
      <c r="O48" s="16">
        <f t="shared" si="37"/>
        <v>0</v>
      </c>
      <c r="P48" s="15">
        <v>0</v>
      </c>
      <c r="Q48" s="17">
        <f t="shared" si="38"/>
        <v>0</v>
      </c>
      <c r="R48" s="18">
        <v>0</v>
      </c>
      <c r="S48" s="19">
        <f t="shared" si="39"/>
        <v>0</v>
      </c>
      <c r="T48" s="18">
        <v>37500</v>
      </c>
      <c r="U48" s="19">
        <f t="shared" si="40"/>
        <v>6.3548699491794442E-3</v>
      </c>
      <c r="V48" s="18"/>
      <c r="W48" s="19"/>
      <c r="X48" s="18"/>
      <c r="Y48" s="19"/>
      <c r="Z48" s="20"/>
      <c r="AA48" s="16"/>
      <c r="AB48" s="20"/>
      <c r="AD48" s="20"/>
      <c r="AE48" s="16"/>
      <c r="AF48" s="20"/>
      <c r="AH48" s="20"/>
      <c r="AJ48" s="20"/>
      <c r="AL48" s="20"/>
      <c r="AM48" s="17"/>
      <c r="AN48" s="20"/>
    </row>
    <row r="49" spans="1:41" x14ac:dyDescent="0.15">
      <c r="A49" s="31" t="s">
        <v>103</v>
      </c>
      <c r="B49" s="31" t="s">
        <v>61</v>
      </c>
      <c r="C49" s="55" t="s">
        <v>104</v>
      </c>
      <c r="D49" s="60">
        <v>0</v>
      </c>
      <c r="E49" s="45">
        <f t="shared" si="33"/>
        <v>0</v>
      </c>
      <c r="F49" s="28">
        <v>0</v>
      </c>
      <c r="G49" s="45">
        <f t="shared" si="0"/>
        <v>0</v>
      </c>
      <c r="H49" s="15">
        <v>0</v>
      </c>
      <c r="I49" s="16">
        <f t="shared" si="34"/>
        <v>0</v>
      </c>
      <c r="J49" s="15">
        <v>0</v>
      </c>
      <c r="K49" s="17">
        <f t="shared" si="35"/>
        <v>0</v>
      </c>
      <c r="L49" s="18">
        <v>0</v>
      </c>
      <c r="M49" s="16">
        <f t="shared" si="36"/>
        <v>0</v>
      </c>
      <c r="N49" s="18">
        <v>0</v>
      </c>
      <c r="O49" s="16">
        <f t="shared" si="37"/>
        <v>0</v>
      </c>
      <c r="P49" s="15">
        <v>1643.97</v>
      </c>
      <c r="Q49" s="17">
        <f t="shared" si="38"/>
        <v>3.7116055926437037E-4</v>
      </c>
      <c r="R49" s="18">
        <v>7024.31</v>
      </c>
      <c r="S49" s="19">
        <f t="shared" si="39"/>
        <v>1.1617936629010148E-3</v>
      </c>
      <c r="T49" s="18">
        <v>7050.97</v>
      </c>
      <c r="U49" s="19">
        <f t="shared" si="40"/>
        <v>1.1948799297484211E-3</v>
      </c>
      <c r="V49" s="18">
        <v>5900</v>
      </c>
      <c r="W49" s="19">
        <f t="shared" ref="W49:W60" si="41">V49/$V$62</f>
        <v>7.7461274017232332E-4</v>
      </c>
      <c r="X49" s="18">
        <v>42100</v>
      </c>
      <c r="Y49" s="19">
        <f t="shared" ref="Y49:Y60" si="42">X49/$X$62</f>
        <v>6.8127827871240021E-3</v>
      </c>
      <c r="Z49" s="20"/>
      <c r="AA49" s="16"/>
      <c r="AB49" s="20"/>
      <c r="AD49" s="20"/>
      <c r="AE49" s="16"/>
      <c r="AF49" s="20"/>
      <c r="AH49" s="20"/>
      <c r="AJ49" s="20"/>
      <c r="AL49" s="20"/>
      <c r="AM49" s="17"/>
      <c r="AN49" s="20"/>
    </row>
    <row r="50" spans="1:41" x14ac:dyDescent="0.15">
      <c r="A50" s="13" t="s">
        <v>65</v>
      </c>
      <c r="B50" s="13" t="s">
        <v>61</v>
      </c>
      <c r="C50" s="53" t="s">
        <v>66</v>
      </c>
      <c r="D50" s="60">
        <v>0</v>
      </c>
      <c r="E50" s="45">
        <f t="shared" si="33"/>
        <v>0</v>
      </c>
      <c r="F50" s="28">
        <v>0</v>
      </c>
      <c r="G50" s="45">
        <f t="shared" si="0"/>
        <v>0</v>
      </c>
      <c r="H50" s="15">
        <v>0</v>
      </c>
      <c r="I50" s="16">
        <f t="shared" si="34"/>
        <v>0</v>
      </c>
      <c r="J50" s="15">
        <v>0</v>
      </c>
      <c r="K50" s="17">
        <f t="shared" si="35"/>
        <v>0</v>
      </c>
      <c r="L50" s="18">
        <v>34687.1</v>
      </c>
      <c r="M50" s="16">
        <f t="shared" si="36"/>
        <v>6.6712052220536866E-3</v>
      </c>
      <c r="N50" s="18">
        <v>43691.9</v>
      </c>
      <c r="O50" s="16">
        <f t="shared" si="37"/>
        <v>8.4435979852723608E-3</v>
      </c>
      <c r="P50" s="15">
        <v>0</v>
      </c>
      <c r="Q50" s="17">
        <f t="shared" si="38"/>
        <v>0</v>
      </c>
      <c r="R50" s="18">
        <v>0</v>
      </c>
      <c r="S50" s="19">
        <f t="shared" si="39"/>
        <v>0</v>
      </c>
      <c r="T50" s="18">
        <v>0</v>
      </c>
      <c r="U50" s="19">
        <f t="shared" si="40"/>
        <v>0</v>
      </c>
      <c r="V50" s="18">
        <v>0</v>
      </c>
      <c r="W50" s="19">
        <f t="shared" si="41"/>
        <v>0</v>
      </c>
      <c r="X50" s="18">
        <v>0</v>
      </c>
      <c r="Y50" s="19">
        <f t="shared" si="42"/>
        <v>0</v>
      </c>
      <c r="Z50" s="20">
        <v>0</v>
      </c>
      <c r="AA50" s="16">
        <f t="shared" ref="AA50:AA60" si="43">Z50/$Z$62</f>
        <v>0</v>
      </c>
      <c r="AB50" s="20">
        <v>0</v>
      </c>
      <c r="AC50" s="17">
        <f>AB50/$AB$62</f>
        <v>0</v>
      </c>
      <c r="AD50" s="20">
        <v>0</v>
      </c>
      <c r="AE50" s="16">
        <f>AD50/$AD$62</f>
        <v>0</v>
      </c>
      <c r="AF50" s="20">
        <v>0</v>
      </c>
      <c r="AG50" s="17">
        <f>AF50/$AF$62</f>
        <v>0</v>
      </c>
      <c r="AH50" s="20">
        <v>0</v>
      </c>
      <c r="AI50" s="17">
        <f>AH50/$AH$62</f>
        <v>0</v>
      </c>
      <c r="AJ50" s="20">
        <v>0</v>
      </c>
      <c r="AK50" s="17">
        <f>AJ50/$AJ$62</f>
        <v>0</v>
      </c>
      <c r="AL50" s="20">
        <v>12314.51</v>
      </c>
      <c r="AM50" s="17">
        <f>AL50/$AL$62</f>
        <v>2.0633940144326847E-3</v>
      </c>
      <c r="AN50" s="20">
        <v>40545.49</v>
      </c>
      <c r="AO50" s="17">
        <f>AN50/$AN$62</f>
        <v>7.1981953191116088E-3</v>
      </c>
    </row>
    <row r="51" spans="1:41" x14ac:dyDescent="0.15">
      <c r="A51" s="13" t="s">
        <v>67</v>
      </c>
      <c r="B51" s="13" t="s">
        <v>61</v>
      </c>
      <c r="C51" s="53" t="s">
        <v>68</v>
      </c>
      <c r="D51" s="60">
        <v>0</v>
      </c>
      <c r="E51" s="45">
        <f t="shared" si="33"/>
        <v>0</v>
      </c>
      <c r="F51" s="28">
        <v>14473.2</v>
      </c>
      <c r="G51" s="45">
        <f t="shared" si="0"/>
        <v>1.927619771478207E-3</v>
      </c>
      <c r="H51" s="15">
        <v>303496.8</v>
      </c>
      <c r="I51" s="16">
        <f t="shared" si="34"/>
        <v>4.7407789260941885E-2</v>
      </c>
      <c r="J51" s="15">
        <v>0</v>
      </c>
      <c r="K51" s="17">
        <f t="shared" si="35"/>
        <v>0</v>
      </c>
      <c r="L51" s="18">
        <v>0</v>
      </c>
      <c r="M51" s="16">
        <f t="shared" si="36"/>
        <v>0</v>
      </c>
      <c r="N51" s="18">
        <v>0</v>
      </c>
      <c r="O51" s="16">
        <f t="shared" si="37"/>
        <v>0</v>
      </c>
      <c r="P51" s="15">
        <v>0</v>
      </c>
      <c r="Q51" s="17">
        <f t="shared" si="38"/>
        <v>0</v>
      </c>
      <c r="R51" s="18">
        <v>0</v>
      </c>
      <c r="S51" s="19">
        <f t="shared" si="39"/>
        <v>0</v>
      </c>
      <c r="T51" s="18">
        <v>0</v>
      </c>
      <c r="U51" s="19">
        <f t="shared" si="40"/>
        <v>0</v>
      </c>
      <c r="V51" s="18">
        <v>0</v>
      </c>
      <c r="W51" s="19">
        <f t="shared" si="41"/>
        <v>0</v>
      </c>
      <c r="X51" s="18">
        <v>0</v>
      </c>
      <c r="Y51" s="19">
        <f t="shared" si="42"/>
        <v>0</v>
      </c>
      <c r="Z51" s="20">
        <v>0</v>
      </c>
      <c r="AA51" s="16">
        <f t="shared" si="43"/>
        <v>0</v>
      </c>
      <c r="AB51" s="20">
        <v>0</v>
      </c>
      <c r="AC51" s="17">
        <f>AB51/$AB$62</f>
        <v>0</v>
      </c>
      <c r="AD51" s="20">
        <v>80182</v>
      </c>
      <c r="AE51" s="16">
        <f>AD51/$AD$62</f>
        <v>1.3644115990464065E-2</v>
      </c>
      <c r="AF51" s="20">
        <v>41354.29</v>
      </c>
      <c r="AG51" s="17">
        <f>AF51/$AF$62</f>
        <v>6.6813025598665612E-3</v>
      </c>
      <c r="AH51" s="20">
        <v>42736.71</v>
      </c>
      <c r="AI51" s="17">
        <f>AH51/$AH$62</f>
        <v>8.2385214835464619E-3</v>
      </c>
      <c r="AJ51" s="20">
        <v>43870</v>
      </c>
      <c r="AK51" s="17">
        <f>AJ51/$AJ$62</f>
        <v>7.7622861769057316E-3</v>
      </c>
      <c r="AL51" s="20">
        <v>0</v>
      </c>
      <c r="AM51" s="17">
        <f>AL51/$AL$62</f>
        <v>0</v>
      </c>
      <c r="AN51" s="20">
        <v>50000</v>
      </c>
      <c r="AO51" s="17">
        <f>AN51/$AN$62</f>
        <v>8.8766905013499767E-3</v>
      </c>
    </row>
    <row r="52" spans="1:41" x14ac:dyDescent="0.15">
      <c r="A52" s="13" t="s">
        <v>69</v>
      </c>
      <c r="B52" s="13" t="s">
        <v>61</v>
      </c>
      <c r="C52" s="53" t="s">
        <v>70</v>
      </c>
      <c r="D52" s="60">
        <v>0</v>
      </c>
      <c r="E52" s="45">
        <f t="shared" si="33"/>
        <v>0</v>
      </c>
      <c r="F52" s="28">
        <v>16614</v>
      </c>
      <c r="G52" s="45">
        <f t="shared" si="0"/>
        <v>2.2127432000759286E-3</v>
      </c>
      <c r="H52" s="15">
        <v>32545</v>
      </c>
      <c r="I52" s="16">
        <f t="shared" si="34"/>
        <v>5.0836994047296505E-3</v>
      </c>
      <c r="J52" s="15">
        <v>23455</v>
      </c>
      <c r="K52" s="17">
        <f t="shared" si="35"/>
        <v>4.5323643471370219E-3</v>
      </c>
      <c r="L52" s="18">
        <v>29810</v>
      </c>
      <c r="M52" s="16">
        <f t="shared" si="36"/>
        <v>5.7332157392638878E-3</v>
      </c>
      <c r="N52" s="18">
        <v>51734</v>
      </c>
      <c r="O52" s="16">
        <f t="shared" si="37"/>
        <v>9.9977592681957141E-3</v>
      </c>
      <c r="P52" s="15">
        <v>32191</v>
      </c>
      <c r="Q52" s="17">
        <f t="shared" si="38"/>
        <v>7.2677905091208146E-3</v>
      </c>
      <c r="R52" s="18">
        <v>30664</v>
      </c>
      <c r="S52" s="19">
        <f t="shared" si="39"/>
        <v>5.0717068123697154E-3</v>
      </c>
      <c r="T52" s="18">
        <v>48465</v>
      </c>
      <c r="U52" s="19">
        <f t="shared" si="40"/>
        <v>8.213033922319514E-3</v>
      </c>
      <c r="V52" s="18">
        <v>0</v>
      </c>
      <c r="W52" s="19">
        <f t="shared" si="41"/>
        <v>0</v>
      </c>
      <c r="X52" s="18">
        <v>0</v>
      </c>
      <c r="Y52" s="19">
        <f t="shared" si="42"/>
        <v>0</v>
      </c>
      <c r="Z52" s="20">
        <v>0</v>
      </c>
      <c r="AA52" s="16">
        <f t="shared" si="43"/>
        <v>0</v>
      </c>
      <c r="AB52" s="20">
        <v>0</v>
      </c>
      <c r="AC52" s="17">
        <f>AB52/$AB$62</f>
        <v>0</v>
      </c>
      <c r="AD52" s="20">
        <v>0</v>
      </c>
      <c r="AE52" s="16">
        <f>AD52/$AD$62</f>
        <v>0</v>
      </c>
      <c r="AF52" s="20">
        <v>0</v>
      </c>
      <c r="AG52" s="17">
        <f>AF52/$AF$62</f>
        <v>0</v>
      </c>
      <c r="AH52" s="20">
        <v>0</v>
      </c>
      <c r="AI52" s="17">
        <f>AH52/$AH$62</f>
        <v>0</v>
      </c>
      <c r="AJ52" s="20">
        <v>25000.03</v>
      </c>
      <c r="AK52" s="17">
        <f>AJ52/$AJ$62</f>
        <v>4.4234644926197534E-3</v>
      </c>
      <c r="AL52" s="20">
        <v>74999.97</v>
      </c>
      <c r="AM52" s="17">
        <f>AL52/$AL$62</f>
        <v>1.2566841001439026E-2</v>
      </c>
      <c r="AN52" s="20">
        <v>0</v>
      </c>
      <c r="AO52" s="17">
        <f>AN52/$AN$62</f>
        <v>0</v>
      </c>
    </row>
    <row r="53" spans="1:41" x14ac:dyDescent="0.15">
      <c r="A53" s="31" t="s">
        <v>96</v>
      </c>
      <c r="B53" s="31" t="s">
        <v>61</v>
      </c>
      <c r="C53" s="58" t="s">
        <v>99</v>
      </c>
      <c r="D53" s="60">
        <v>0</v>
      </c>
      <c r="E53" s="45">
        <f t="shared" si="33"/>
        <v>0</v>
      </c>
      <c r="F53" s="28">
        <v>0</v>
      </c>
      <c r="G53" s="45">
        <f t="shared" si="0"/>
        <v>0</v>
      </c>
      <c r="H53" s="15">
        <v>0</v>
      </c>
      <c r="I53" s="16">
        <f t="shared" si="34"/>
        <v>0</v>
      </c>
      <c r="J53" s="15">
        <v>0</v>
      </c>
      <c r="K53" s="17">
        <f t="shared" si="35"/>
        <v>0</v>
      </c>
      <c r="L53" s="18">
        <v>0</v>
      </c>
      <c r="M53" s="16">
        <f t="shared" si="36"/>
        <v>0</v>
      </c>
      <c r="N53" s="18">
        <v>20000</v>
      </c>
      <c r="O53" s="16">
        <f t="shared" si="37"/>
        <v>3.8650633116309252E-3</v>
      </c>
      <c r="P53" s="15">
        <v>0</v>
      </c>
      <c r="Q53" s="17">
        <f t="shared" si="38"/>
        <v>0</v>
      </c>
      <c r="R53" s="18">
        <v>0</v>
      </c>
      <c r="S53" s="19">
        <f t="shared" si="39"/>
        <v>0</v>
      </c>
      <c r="T53" s="18">
        <v>39011.71</v>
      </c>
      <c r="U53" s="19">
        <f t="shared" si="40"/>
        <v>6.6110491612027525E-3</v>
      </c>
      <c r="V53" s="18">
        <v>69854</v>
      </c>
      <c r="W53" s="19">
        <f t="shared" si="41"/>
        <v>9.1711522630504201E-3</v>
      </c>
      <c r="X53" s="18">
        <v>158800</v>
      </c>
      <c r="Y53" s="19">
        <f t="shared" si="42"/>
        <v>2.5697622484448731E-2</v>
      </c>
      <c r="Z53" s="20">
        <v>6684.29</v>
      </c>
      <c r="AA53" s="16">
        <f t="shared" si="43"/>
        <v>1.0946415554320521E-3</v>
      </c>
      <c r="AB53" s="20"/>
      <c r="AD53" s="20"/>
      <c r="AE53" s="16"/>
      <c r="AF53" s="20"/>
      <c r="AH53" s="20"/>
      <c r="AJ53" s="20"/>
      <c r="AL53" s="20"/>
      <c r="AM53" s="17"/>
      <c r="AN53" s="20"/>
    </row>
    <row r="54" spans="1:41" x14ac:dyDescent="0.15">
      <c r="A54" s="31" t="s">
        <v>118</v>
      </c>
      <c r="B54" s="31" t="s">
        <v>61</v>
      </c>
      <c r="C54" s="58" t="s">
        <v>119</v>
      </c>
      <c r="D54" s="60">
        <v>0</v>
      </c>
      <c r="E54" s="45">
        <f t="shared" si="33"/>
        <v>0</v>
      </c>
      <c r="F54" s="28">
        <v>12243</v>
      </c>
      <c r="G54" s="45">
        <f t="shared" si="0"/>
        <v>1.6305895629306363E-3</v>
      </c>
      <c r="H54" s="15">
        <v>6450</v>
      </c>
      <c r="I54" s="16">
        <f t="shared" si="34"/>
        <v>1.0075237720235442E-3</v>
      </c>
      <c r="J54" s="15">
        <v>0</v>
      </c>
      <c r="K54" s="17">
        <f t="shared" si="35"/>
        <v>0</v>
      </c>
      <c r="L54" s="18">
        <v>8507.2900000000009</v>
      </c>
      <c r="M54" s="16">
        <f t="shared" si="36"/>
        <v>1.6361666865643168E-3</v>
      </c>
      <c r="N54" s="18">
        <v>15508.84</v>
      </c>
      <c r="O54" s="16">
        <f t="shared" si="37"/>
        <v>2.9971324244977078E-3</v>
      </c>
      <c r="R54" s="18"/>
      <c r="S54" s="19"/>
      <c r="T54" s="18"/>
      <c r="U54" s="19"/>
      <c r="V54" s="18"/>
      <c r="W54" s="19"/>
      <c r="X54" s="18"/>
      <c r="Y54" s="19"/>
      <c r="Z54" s="20"/>
      <c r="AA54" s="16"/>
      <c r="AB54" s="20"/>
      <c r="AD54" s="20"/>
      <c r="AE54" s="16"/>
      <c r="AF54" s="20"/>
      <c r="AH54" s="20"/>
      <c r="AJ54" s="20"/>
      <c r="AL54" s="20"/>
      <c r="AM54" s="17"/>
      <c r="AN54" s="20"/>
    </row>
    <row r="55" spans="1:41" x14ac:dyDescent="0.15">
      <c r="A55" s="13" t="s">
        <v>71</v>
      </c>
      <c r="B55" s="13" t="s">
        <v>61</v>
      </c>
      <c r="C55" s="53" t="s">
        <v>72</v>
      </c>
      <c r="D55" s="60">
        <v>0</v>
      </c>
      <c r="E55" s="45">
        <f t="shared" si="33"/>
        <v>0</v>
      </c>
      <c r="F55" s="28">
        <v>0</v>
      </c>
      <c r="G55" s="45">
        <f t="shared" si="0"/>
        <v>0</v>
      </c>
      <c r="H55" s="15">
        <v>0</v>
      </c>
      <c r="I55" s="16">
        <f t="shared" si="34"/>
        <v>0</v>
      </c>
      <c r="J55" s="15">
        <v>0</v>
      </c>
      <c r="K55" s="17">
        <f t="shared" si="35"/>
        <v>0</v>
      </c>
      <c r="L55" s="18">
        <v>0</v>
      </c>
      <c r="M55" s="16">
        <f t="shared" si="36"/>
        <v>0</v>
      </c>
      <c r="N55" s="15">
        <v>0</v>
      </c>
      <c r="O55" s="16">
        <f t="shared" si="37"/>
        <v>0</v>
      </c>
      <c r="P55" s="15">
        <v>0</v>
      </c>
      <c r="Q55" s="17">
        <f>P55/$P$62</f>
        <v>0</v>
      </c>
      <c r="R55" s="27">
        <v>0</v>
      </c>
      <c r="S55" s="19">
        <f>R55/$R$62</f>
        <v>0</v>
      </c>
      <c r="T55" s="18">
        <v>0</v>
      </c>
      <c r="U55" s="19">
        <f>T55/$T$62</f>
        <v>0</v>
      </c>
      <c r="V55" s="18">
        <v>0</v>
      </c>
      <c r="W55" s="19">
        <f t="shared" si="41"/>
        <v>0</v>
      </c>
      <c r="X55" s="18">
        <v>0</v>
      </c>
      <c r="Y55" s="19">
        <f t="shared" si="42"/>
        <v>0</v>
      </c>
      <c r="Z55" s="20">
        <v>0</v>
      </c>
      <c r="AA55" s="16">
        <f t="shared" si="43"/>
        <v>0</v>
      </c>
      <c r="AB55" s="20">
        <v>0</v>
      </c>
      <c r="AC55" s="17">
        <f>AB55/$AB$62</f>
        <v>0</v>
      </c>
      <c r="AD55" s="20">
        <v>0</v>
      </c>
      <c r="AE55" s="16">
        <f>AD55/$AD$62</f>
        <v>0</v>
      </c>
      <c r="AF55" s="20">
        <v>0</v>
      </c>
      <c r="AG55" s="17">
        <f>AF55/$AF$62</f>
        <v>0</v>
      </c>
      <c r="AH55" s="20">
        <v>0</v>
      </c>
      <c r="AI55" s="17">
        <f>AH55/$AH$62</f>
        <v>0</v>
      </c>
      <c r="AJ55" s="20">
        <v>0</v>
      </c>
      <c r="AK55" s="17">
        <f>AJ55/$AJ$62</f>
        <v>0</v>
      </c>
      <c r="AL55" s="20">
        <v>32381.34</v>
      </c>
      <c r="AM55" s="17">
        <f>AL55/$AL$62</f>
        <v>5.4257508528808424E-3</v>
      </c>
      <c r="AN55" s="20">
        <v>17618.66</v>
      </c>
      <c r="AO55" s="17">
        <f>AN55/$AN$62</f>
        <v>3.1279078373702956E-3</v>
      </c>
    </row>
    <row r="56" spans="1:41" x14ac:dyDescent="0.15">
      <c r="A56" s="13" t="s">
        <v>136</v>
      </c>
      <c r="B56" s="13" t="s">
        <v>61</v>
      </c>
      <c r="C56" s="56" t="s">
        <v>138</v>
      </c>
      <c r="D56" s="36">
        <v>0</v>
      </c>
      <c r="E56" s="45">
        <f t="shared" si="33"/>
        <v>0</v>
      </c>
      <c r="F56" s="28">
        <v>72900</v>
      </c>
      <c r="G56" s="45">
        <f t="shared" si="0"/>
        <v>9.7092198919908022E-3</v>
      </c>
      <c r="I56" s="16"/>
      <c r="L56" s="18"/>
      <c r="M56" s="16"/>
      <c r="O56" s="16"/>
      <c r="R56" s="27"/>
      <c r="S56" s="19"/>
      <c r="T56" s="18"/>
      <c r="U56" s="19"/>
      <c r="V56" s="18"/>
      <c r="W56" s="19"/>
      <c r="X56" s="18"/>
      <c r="Y56" s="19"/>
      <c r="Z56" s="20"/>
      <c r="AA56" s="16"/>
      <c r="AB56" s="20"/>
      <c r="AD56" s="20"/>
      <c r="AE56" s="16"/>
      <c r="AF56" s="20"/>
      <c r="AH56" s="20"/>
      <c r="AJ56" s="20"/>
      <c r="AL56" s="20"/>
      <c r="AM56" s="17"/>
      <c r="AN56" s="20"/>
    </row>
    <row r="57" spans="1:41" x14ac:dyDescent="0.15">
      <c r="A57" s="13" t="s">
        <v>73</v>
      </c>
      <c r="B57" s="13" t="s">
        <v>61</v>
      </c>
      <c r="C57" s="53" t="s">
        <v>74</v>
      </c>
      <c r="D57" s="60">
        <v>0</v>
      </c>
      <c r="E57" s="45">
        <f t="shared" si="33"/>
        <v>0</v>
      </c>
      <c r="F57" s="28">
        <v>0</v>
      </c>
      <c r="G57" s="45">
        <f t="shared" si="0"/>
        <v>0</v>
      </c>
      <c r="H57" s="15">
        <v>0</v>
      </c>
      <c r="I57" s="16">
        <f>H57/$H$62</f>
        <v>0</v>
      </c>
      <c r="J57" s="15">
        <v>0</v>
      </c>
      <c r="K57" s="17">
        <f>J57/$J$62</f>
        <v>0</v>
      </c>
      <c r="L57" s="18">
        <v>0</v>
      </c>
      <c r="M57" s="16">
        <f>L57/$L$62</f>
        <v>0</v>
      </c>
      <c r="N57" s="18">
        <v>0</v>
      </c>
      <c r="O57" s="16">
        <f>N57/$N$62</f>
        <v>0</v>
      </c>
      <c r="P57" s="15">
        <v>0</v>
      </c>
      <c r="Q57" s="17">
        <f>P57/$P$62</f>
        <v>0</v>
      </c>
      <c r="R57" s="18">
        <v>185201.11</v>
      </c>
      <c r="S57" s="19">
        <f>R57/$R$62</f>
        <v>3.0631546153320928E-2</v>
      </c>
      <c r="T57" s="18">
        <v>1001.7</v>
      </c>
      <c r="U57" s="19">
        <f>T57/$T$62</f>
        <v>1.6975128608248132E-4</v>
      </c>
      <c r="V57" s="18">
        <v>0</v>
      </c>
      <c r="W57" s="19">
        <f t="shared" si="41"/>
        <v>0</v>
      </c>
      <c r="X57" s="18">
        <v>0</v>
      </c>
      <c r="Y57" s="19">
        <f t="shared" si="42"/>
        <v>0</v>
      </c>
      <c r="Z57" s="20">
        <v>553.87</v>
      </c>
      <c r="AA57" s="16">
        <f t="shared" si="43"/>
        <v>9.0703592798509745E-5</v>
      </c>
      <c r="AB57" s="20">
        <v>41876.129999999997</v>
      </c>
      <c r="AC57" s="17">
        <f>AB57/$AB$62</f>
        <v>6.6562760987033277E-3</v>
      </c>
      <c r="AD57" s="20">
        <v>0</v>
      </c>
      <c r="AE57" s="16">
        <f>AD57/$AD$62</f>
        <v>0</v>
      </c>
      <c r="AF57" s="20">
        <v>0</v>
      </c>
      <c r="AG57" s="17">
        <f>AF57/$AF$62</f>
        <v>0</v>
      </c>
      <c r="AH57" s="20">
        <v>0</v>
      </c>
      <c r="AI57" s="17">
        <f>AH57/$AH$62</f>
        <v>0</v>
      </c>
      <c r="AJ57" s="20">
        <v>0</v>
      </c>
      <c r="AK57" s="17">
        <f>AJ57/$AJ$62</f>
        <v>0</v>
      </c>
      <c r="AL57" s="20">
        <v>49835.59</v>
      </c>
      <c r="AM57" s="17">
        <f>AL57/$AL$62</f>
        <v>8.3503491500450562E-3</v>
      </c>
      <c r="AN57" s="20">
        <v>33130.639999999999</v>
      </c>
      <c r="AO57" s="17">
        <f>AN57/$AN$62</f>
        <v>5.8818087478329116E-3</v>
      </c>
    </row>
    <row r="58" spans="1:41" x14ac:dyDescent="0.15">
      <c r="A58" s="13" t="s">
        <v>137</v>
      </c>
      <c r="B58" s="13" t="s">
        <v>61</v>
      </c>
      <c r="C58" s="56" t="s">
        <v>139</v>
      </c>
      <c r="D58" s="60">
        <v>8160</v>
      </c>
      <c r="E58" s="45">
        <f t="shared" si="33"/>
        <v>1.3853023464897958E-3</v>
      </c>
      <c r="F58" s="28">
        <v>24750</v>
      </c>
      <c r="G58" s="45">
        <f t="shared" si="0"/>
        <v>3.2963400867870008E-3</v>
      </c>
      <c r="I58" s="16"/>
      <c r="L58" s="18"/>
      <c r="M58" s="16"/>
      <c r="N58" s="18"/>
      <c r="O58" s="16"/>
      <c r="R58" s="18"/>
      <c r="S58" s="19"/>
      <c r="T58" s="18"/>
      <c r="U58" s="19"/>
      <c r="V58" s="18"/>
      <c r="W58" s="19"/>
      <c r="X58" s="18"/>
      <c r="Y58" s="19"/>
      <c r="Z58" s="20"/>
      <c r="AA58" s="16"/>
      <c r="AB58" s="20"/>
      <c r="AD58" s="20"/>
      <c r="AE58" s="16"/>
      <c r="AF58" s="20"/>
      <c r="AH58" s="20"/>
      <c r="AJ58" s="20"/>
      <c r="AL58" s="20"/>
      <c r="AM58" s="17"/>
      <c r="AN58" s="20"/>
    </row>
    <row r="59" spans="1:41" x14ac:dyDescent="0.15">
      <c r="A59" s="13" t="s">
        <v>135</v>
      </c>
      <c r="B59" s="13" t="s">
        <v>61</v>
      </c>
      <c r="C59" s="57" t="s">
        <v>141</v>
      </c>
      <c r="D59" s="60">
        <v>322977.61</v>
      </c>
      <c r="E59" s="45">
        <f t="shared" si="33"/>
        <v>5.4831083455473793E-2</v>
      </c>
      <c r="F59" s="28">
        <v>219825.08</v>
      </c>
      <c r="G59" s="45">
        <f t="shared" si="0"/>
        <v>2.9277503971117551E-2</v>
      </c>
      <c r="H59" s="15">
        <v>0</v>
      </c>
      <c r="I59" s="16">
        <f>H59/$H$62</f>
        <v>0</v>
      </c>
      <c r="J59" s="15">
        <v>53812</v>
      </c>
      <c r="K59" s="17">
        <f>J59/$J$62</f>
        <v>1.039844767632221E-2</v>
      </c>
      <c r="L59" s="18">
        <v>50000</v>
      </c>
      <c r="M59" s="16">
        <f>L59/$L$62</f>
        <v>9.616262561663683E-3</v>
      </c>
      <c r="N59" s="18">
        <v>60975.55</v>
      </c>
      <c r="O59" s="16">
        <f>N59/$N$62</f>
        <v>1.1783718060575854E-2</v>
      </c>
      <c r="P59" s="15">
        <v>148364.69</v>
      </c>
      <c r="Q59" s="17">
        <f>P59/$P$62</f>
        <v>3.3496427134001798E-2</v>
      </c>
      <c r="R59" s="18">
        <v>60174.86</v>
      </c>
      <c r="S59" s="19">
        <f>R59/$R$62</f>
        <v>9.9526887358268295E-3</v>
      </c>
      <c r="T59" s="18">
        <v>216164.56</v>
      </c>
      <c r="U59" s="19">
        <f>T59/$T$62</f>
        <v>3.6631937771242587E-2</v>
      </c>
      <c r="V59" s="18">
        <v>325323.01</v>
      </c>
      <c r="W59" s="19">
        <f>V59/$V$62</f>
        <v>4.2711753935120028E-2</v>
      </c>
      <c r="X59" s="18">
        <v>241960.01</v>
      </c>
      <c r="Y59" s="19">
        <f>X59/$X$62</f>
        <v>3.915489290499647E-2</v>
      </c>
      <c r="Z59" s="20">
        <v>422950.24</v>
      </c>
      <c r="AA59" s="16">
        <f>Z59/$Z$62</f>
        <v>6.9263737597255612E-2</v>
      </c>
      <c r="AB59" s="20">
        <v>73362.149999999994</v>
      </c>
      <c r="AC59" s="17">
        <f>AB59/$AB$62</f>
        <v>1.1661028027052364E-2</v>
      </c>
      <c r="AD59" s="20">
        <v>53661.22</v>
      </c>
      <c r="AE59" s="16">
        <f>AD59/$AD$62</f>
        <v>9.1312253357338329E-3</v>
      </c>
      <c r="AF59" s="20">
        <v>210779.16</v>
      </c>
      <c r="AG59" s="17">
        <f>AF59/$AF$62</f>
        <v>3.4054008454129508E-2</v>
      </c>
      <c r="AH59" s="20">
        <v>169397.94</v>
      </c>
      <c r="AI59" s="17">
        <f>AH59/$AH$62</f>
        <v>3.2655498468611981E-2</v>
      </c>
      <c r="AJ59" s="20">
        <v>122867.84</v>
      </c>
      <c r="AK59" s="17">
        <f>AJ59/$AJ$62</f>
        <v>2.1740035012953386E-2</v>
      </c>
      <c r="AL59" s="20">
        <v>153.38</v>
      </c>
      <c r="AM59" s="17">
        <f>AL59/$AL$62</f>
        <v>2.570003791735807E-5</v>
      </c>
      <c r="AN59" s="20">
        <v>25462.240000000002</v>
      </c>
      <c r="AO59" s="17">
        <f>AN59/$AN$62</f>
        <v>4.5204084790218691E-3</v>
      </c>
    </row>
    <row r="60" spans="1:41" s="2" customFormat="1" x14ac:dyDescent="0.15">
      <c r="A60" s="21"/>
      <c r="B60" s="21"/>
      <c r="C60" s="54" t="s">
        <v>79</v>
      </c>
      <c r="D60" s="22">
        <f>SUM(D46:D59)</f>
        <v>399290.12</v>
      </c>
      <c r="E60" s="47">
        <f t="shared" si="33"/>
        <v>6.7786463255660803E-2</v>
      </c>
      <c r="F60" s="23">
        <f>SUM(F46:F59)</f>
        <v>390805.28</v>
      </c>
      <c r="G60" s="47">
        <f t="shared" si="0"/>
        <v>5.2049580225940133E-2</v>
      </c>
      <c r="H60" s="23">
        <f>SUM(H46:H57)</f>
        <v>398803.8</v>
      </c>
      <c r="I60" s="24">
        <f>H60/$H$62</f>
        <v>6.2295241685786526E-2</v>
      </c>
      <c r="J60" s="23">
        <f>SUM(J46:J57)</f>
        <v>48955</v>
      </c>
      <c r="K60" s="7">
        <f>J60/$J$62</f>
        <v>9.4598975320440374E-3</v>
      </c>
      <c r="L60" s="23">
        <f>SUM(L46:L57)</f>
        <v>73004.39</v>
      </c>
      <c r="M60" s="24">
        <f>L60/$L$62</f>
        <v>1.4040587647881891E-2</v>
      </c>
      <c r="N60" s="33">
        <f>SUM(N46:N57)</f>
        <v>200934.74</v>
      </c>
      <c r="O60" s="24">
        <f>N60/$N$62</f>
        <v>3.8831274580304942E-2</v>
      </c>
      <c r="P60" s="23">
        <f>SUM(P46:P57)</f>
        <v>33834.97</v>
      </c>
      <c r="Q60" s="7">
        <f>P60/$P$62</f>
        <v>7.6389510683851853E-3</v>
      </c>
      <c r="R60" s="23">
        <f>SUM(R46:R57)</f>
        <v>222889.41999999998</v>
      </c>
      <c r="S60" s="25">
        <f>R60/$R$62</f>
        <v>3.6865046628591656E-2</v>
      </c>
      <c r="T60" s="23">
        <f>SUM(T46:T57)</f>
        <v>133029.38</v>
      </c>
      <c r="U60" s="25">
        <f>T60/$T$62</f>
        <v>2.2543584248532613E-2</v>
      </c>
      <c r="V60" s="33">
        <f>SUM(V46:V57)</f>
        <v>75754</v>
      </c>
      <c r="W60" s="25">
        <f t="shared" si="41"/>
        <v>9.945765003222742E-3</v>
      </c>
      <c r="X60" s="33">
        <f>SUM(X46:X57)</f>
        <v>200900</v>
      </c>
      <c r="Y60" s="25">
        <f t="shared" si="42"/>
        <v>3.2510405271572736E-2</v>
      </c>
      <c r="Z60" s="34">
        <f>SUM(Z46:Z57)</f>
        <v>7238.16</v>
      </c>
      <c r="AA60" s="24">
        <f t="shared" si="43"/>
        <v>1.1853451482305619E-3</v>
      </c>
      <c r="AB60" s="26">
        <f>SUM(AB46:AB57)</f>
        <v>41876.129999999997</v>
      </c>
      <c r="AC60" s="7">
        <f>AB60/$AB$62</f>
        <v>6.6562760987033277E-3</v>
      </c>
      <c r="AD60" s="26">
        <f>SUM(AD46:AD57)</f>
        <v>139160.44</v>
      </c>
      <c r="AE60" s="24">
        <f>AD60/$AD$62</f>
        <v>2.3680142483899318E-2</v>
      </c>
      <c r="AF60" s="26">
        <f>SUM(AF46:AF57)</f>
        <v>108730.85</v>
      </c>
      <c r="AG60" s="7">
        <f>AF60/$AF$62</f>
        <v>1.7566828168044165E-2</v>
      </c>
      <c r="AH60" s="26">
        <f>SUM(AH46:AH57)</f>
        <v>126295.41999999998</v>
      </c>
      <c r="AI60" s="7">
        <f>AH60/$AH$62</f>
        <v>2.4346458371351545E-2</v>
      </c>
      <c r="AJ60" s="26">
        <f>SUM(AJ46:AJ57)</f>
        <v>68870.03</v>
      </c>
      <c r="AK60" s="7">
        <f>AJ60/$AJ$62</f>
        <v>1.2185750669525486E-2</v>
      </c>
      <c r="AL60" s="26">
        <f>SUM(AL46:AL57)</f>
        <v>169531.40999999997</v>
      </c>
      <c r="AM60" s="7">
        <f>AL60/$AL$62</f>
        <v>2.8406335018797604E-2</v>
      </c>
      <c r="AN60" s="26">
        <f>SUM(AN46:AN57)</f>
        <v>176294.78999999998</v>
      </c>
      <c r="AO60" s="7">
        <f>AN60/$AN$62</f>
        <v>3.1298285756609777E-2</v>
      </c>
    </row>
    <row r="61" spans="1:41" x14ac:dyDescent="0.15">
      <c r="A61" s="13"/>
      <c r="B61" s="13"/>
      <c r="C61" s="53"/>
      <c r="D61" s="14"/>
      <c r="E61" s="45"/>
      <c r="G61" s="45"/>
      <c r="H61" s="27"/>
      <c r="I61" s="16"/>
      <c r="J61" s="27"/>
      <c r="L61" s="27"/>
      <c r="M61" s="16"/>
      <c r="N61" s="27"/>
      <c r="O61" s="16"/>
      <c r="P61" s="27"/>
      <c r="R61" s="27"/>
      <c r="S61" s="19"/>
      <c r="T61" s="27"/>
      <c r="U61" s="19"/>
      <c r="V61" s="27"/>
      <c r="W61" s="19"/>
      <c r="X61" s="27"/>
      <c r="Y61" s="19"/>
      <c r="AA61" s="16"/>
      <c r="AB61" s="13"/>
      <c r="AD61" s="13"/>
      <c r="AE61" s="16"/>
      <c r="AH61" s="20"/>
      <c r="AJ61" s="20"/>
      <c r="AL61" s="20"/>
      <c r="AM61" s="7"/>
      <c r="AN61" s="20"/>
      <c r="AO61" s="7"/>
    </row>
    <row r="62" spans="1:41" s="37" customFormat="1" x14ac:dyDescent="0.15">
      <c r="C62" s="59" t="s">
        <v>85</v>
      </c>
      <c r="D62" s="38">
        <f>D7+D11+D16+D26+D44+D60</f>
        <v>5890410.8700000001</v>
      </c>
      <c r="E62" s="48">
        <f>D62/$D$62</f>
        <v>1</v>
      </c>
      <c r="F62" s="38">
        <f>F7+F11+F16+F26+F44+F60</f>
        <v>7508327.2199999997</v>
      </c>
      <c r="G62" s="48">
        <f t="shared" si="0"/>
        <v>1</v>
      </c>
      <c r="H62" s="39">
        <f>H7+H11+H16+H26+H44+H60</f>
        <v>6401834.0599999996</v>
      </c>
      <c r="I62" s="41">
        <f>H62/$H$62</f>
        <v>1</v>
      </c>
      <c r="J62" s="39">
        <f>J7+J11+J16+J26+J44+J60</f>
        <v>5175003.2</v>
      </c>
      <c r="K62" s="40">
        <f>J62/$J$62</f>
        <v>1</v>
      </c>
      <c r="L62" s="39">
        <f>L7+L11+L16+L26+L44+L60</f>
        <v>5199525.25</v>
      </c>
      <c r="M62" s="41">
        <f>L62/$L$62</f>
        <v>1</v>
      </c>
      <c r="N62" s="39">
        <f>N7+N11+N16+N26+N44+N60</f>
        <v>5174559.4800000004</v>
      </c>
      <c r="O62" s="41">
        <f>N62/$N$62</f>
        <v>1</v>
      </c>
      <c r="P62" s="39">
        <f>P7+P11+P16+P26+P44+P60</f>
        <v>4429269.1100000003</v>
      </c>
      <c r="Q62" s="40">
        <f>P62/$P$62</f>
        <v>1</v>
      </c>
      <c r="R62" s="39">
        <f>R7+R11+R16+R26+R44+R60</f>
        <v>6046090.8200000003</v>
      </c>
      <c r="S62" s="42">
        <f>R62/$R$62</f>
        <v>1</v>
      </c>
      <c r="T62" s="39">
        <f>T7+T11+T16+T26+T44+T60</f>
        <v>5900986.2199999997</v>
      </c>
      <c r="U62" s="42">
        <f>T62/$T$62</f>
        <v>1</v>
      </c>
      <c r="V62" s="39">
        <f>V7+V11+V16+V26+V44+V60</f>
        <v>7616709.2200000007</v>
      </c>
      <c r="W62" s="42">
        <f>V62/$V$62</f>
        <v>1</v>
      </c>
      <c r="X62" s="39">
        <f>X7+X11+X16+X26+X44+X60</f>
        <v>6179560</v>
      </c>
      <c r="Y62" s="42">
        <f>X62/$X$62</f>
        <v>1</v>
      </c>
      <c r="Z62" s="43">
        <f>Z7+Z11+Z16+Z26+Z44+Z60</f>
        <v>6106373.3300000001</v>
      </c>
      <c r="AA62" s="41">
        <f>Z62/$Z$62</f>
        <v>1</v>
      </c>
      <c r="AB62" s="43">
        <f>AB7+AB11+AB16+AB26+AB44+AB60</f>
        <v>6291224.9100000001</v>
      </c>
      <c r="AC62" s="40">
        <f>AB62/$AB$62</f>
        <v>1</v>
      </c>
      <c r="AD62" s="43">
        <f>AD7+AD11+AD16+AD26+AD44+AD60</f>
        <v>5876672.4100000001</v>
      </c>
      <c r="AE62" s="41">
        <f>AD62/$AD$62</f>
        <v>1</v>
      </c>
      <c r="AF62" s="43">
        <f>AF7+AF11+AF16+AF26+AF44+AF60</f>
        <v>6189555.0499999998</v>
      </c>
      <c r="AG62" s="40">
        <f>AF62/$AF$62</f>
        <v>1</v>
      </c>
      <c r="AH62" s="43">
        <f>SUM(AH5:AH57)-AH7-AH11-AH16-AH26-AH44</f>
        <v>5187424.7200000016</v>
      </c>
      <c r="AI62" s="40">
        <f>AH62/$AH$62</f>
        <v>1</v>
      </c>
      <c r="AJ62" s="43">
        <f>SUM(AJ5:AJ57)-AJ7-AJ11-AJ16-AJ26-AJ44</f>
        <v>5651685.4700000035</v>
      </c>
      <c r="AK62" s="40">
        <f>AJ62/$AJ$62</f>
        <v>1</v>
      </c>
      <c r="AL62" s="43">
        <f>SUM(AL5:AL57)-AL7-AL11-AL16-AL26-AL44</f>
        <v>5968084.5799999991</v>
      </c>
      <c r="AM62" s="40">
        <f>AL62/$AL$62</f>
        <v>1</v>
      </c>
      <c r="AN62" s="43">
        <f>SUM(AN5:AN57)-AN7-AN11-AN16-AN26-AN44</f>
        <v>5632729.8999999994</v>
      </c>
      <c r="AO62" s="40">
        <f>AN62/$AN$62</f>
        <v>1</v>
      </c>
    </row>
    <row r="66" spans="6:6" x14ac:dyDescent="0.15">
      <c r="F66" s="15"/>
    </row>
    <row r="67" spans="6:6" x14ac:dyDescent="0.15">
      <c r="F67" s="15"/>
    </row>
    <row r="68" spans="6:6" x14ac:dyDescent="0.15">
      <c r="F68" s="15"/>
    </row>
    <row r="69" spans="6:6" x14ac:dyDescent="0.15">
      <c r="F69" s="15"/>
    </row>
  </sheetData>
  <mergeCells count="2">
    <mergeCell ref="A1:AE1"/>
    <mergeCell ref="A2:AE2"/>
  </mergeCells>
  <phoneticPr fontId="0" type="noConversion"/>
  <pageMargins left="0.5" right="0.5" top="0.75" bottom="0.75" header="0.5" footer="0.5"/>
  <pageSetup paperSize="5" orientation="landscape" r:id="rId1"/>
  <headerFooter alignWithMargins="0">
    <oddHeader>&amp;CUse of CDBG Funds by HUD Administered Grantee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DBCC8A5E7ED47A7D5CBE7407F1D48" ma:contentTypeVersion="13" ma:contentTypeDescription="Create a new document." ma:contentTypeScope="" ma:versionID="78592d94a4176b905150227e05eb8ea1">
  <xsd:schema xmlns:xsd="http://www.w3.org/2001/XMLSchema" xmlns:xs="http://www.w3.org/2001/XMLSchema" xmlns:p="http://schemas.microsoft.com/office/2006/metadata/properties" xmlns:ns3="fdc81ec3-f4f6-4609-b50f-04d22d16fef5" xmlns:ns4="c442bec3-5de2-4848-8046-1525657b99f6" targetNamespace="http://schemas.microsoft.com/office/2006/metadata/properties" ma:root="true" ma:fieldsID="cf1671a920c15b8643f2de9b1f581903" ns3:_="" ns4:_="">
    <xsd:import namespace="fdc81ec3-f4f6-4609-b50f-04d22d16fef5"/>
    <xsd:import namespace="c442bec3-5de2-4848-8046-1525657b99f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ec3-f4f6-4609-b50f-04d22d16fe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2bec3-5de2-4848-8046-1525657b9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17AB82-57D9-444C-9B82-4CF6A96451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ec3-f4f6-4609-b50f-04d22d16fef5"/>
    <ds:schemaRef ds:uri="c442bec3-5de2-4848-8046-1525657b9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B82724-2A37-43DE-B38D-595A9E80A2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FB4EA2-B0B3-473D-8808-7A89905E9D72}">
  <ds:schemaRefs>
    <ds:schemaRef ds:uri="c442bec3-5de2-4848-8046-1525657b99f6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dc81ec3-f4f6-4609-b50f-04d22d16fef5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HUD-Admin</vt:lpstr>
      <vt:lpstr>CDBGHUDAdminDraws</vt:lpstr>
      <vt:lpstr>'HUD-Admin'!Print_Titles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 CDBG Disbursements</dc:title>
  <dc:creator>HUD</dc:creator>
  <cp:lastModifiedBy>Laurilliard, Rachael</cp:lastModifiedBy>
  <cp:lastPrinted>2015-10-16T14:00:33Z</cp:lastPrinted>
  <dcterms:created xsi:type="dcterms:W3CDTF">2005-10-19T17:37:10Z</dcterms:created>
  <dcterms:modified xsi:type="dcterms:W3CDTF">2019-10-15T20:50:24Z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dd6bc865-d3a8-4288-9c6e-bbecf3c9db27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0x0101002B2DBCC8A5E7ED47A7D5CBE7407F1D48</vt:lpwstr>
  </property>
</Properties>
</file>